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абочий стол\ВИКОНКОМ 12.04.2023\фін план\"/>
    </mc:Choice>
  </mc:AlternateContent>
  <xr:revisionPtr revIDLastSave="0" documentId="13_ncr:1_{57544AC6-F1D0-4116-8363-9BA1FB2AFA93}" xr6:coauthVersionLast="45" xr6:coauthVersionMax="45" xr10:uidLastSave="{00000000-0000-0000-0000-000000000000}"/>
  <bookViews>
    <workbookView xWindow="-120" yWindow="-120" windowWidth="19440" windowHeight="15000" tabRatio="237" xr2:uid="{00000000-000D-0000-FFFF-FFFF00000000}"/>
  </bookViews>
  <sheets>
    <sheet name="фін план КР 2017 " sheetId="1" r:id="rId1"/>
    <sheet name="Лист1" sheetId="2" r:id="rId2"/>
    <sheet name="Лист2" sheetId="3" r:id="rId3"/>
    <sheet name="Лист3" sheetId="4" r:id="rId4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5" i="1" l="1"/>
  <c r="E54" i="1"/>
  <c r="E53" i="1"/>
  <c r="Q49" i="1"/>
  <c r="P49" i="1"/>
  <c r="O49" i="1"/>
  <c r="N49" i="1"/>
  <c r="M49" i="1"/>
  <c r="L49" i="1"/>
  <c r="E49" i="1"/>
  <c r="D49" i="1"/>
  <c r="C49" i="1"/>
  <c r="E48" i="1"/>
  <c r="E47" i="1"/>
  <c r="E46" i="1"/>
  <c r="E45" i="1"/>
  <c r="E44" i="1"/>
  <c r="E43" i="1"/>
  <c r="E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E40" i="1"/>
  <c r="E39" i="1"/>
  <c r="E38" i="1"/>
  <c r="E37" i="1"/>
  <c r="E36" i="1"/>
  <c r="E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 s="1"/>
  <c r="D34" i="1"/>
  <c r="C34" i="1"/>
  <c r="E33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E30" i="1"/>
  <c r="E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 s="1"/>
  <c r="D28" i="1"/>
  <c r="C28" i="1"/>
  <c r="E27" i="1"/>
  <c r="E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C21" i="1" s="1"/>
  <c r="C57" i="1" s="1"/>
  <c r="C59" i="1" s="1"/>
  <c r="E24" i="1"/>
  <c r="E23" i="1"/>
  <c r="Q22" i="1"/>
  <c r="P22" i="1"/>
  <c r="P21" i="1" s="1"/>
  <c r="P57" i="1" s="1"/>
  <c r="P59" i="1" s="1"/>
  <c r="O22" i="1"/>
  <c r="N22" i="1"/>
  <c r="N21" i="1" s="1"/>
  <c r="N57" i="1" s="1"/>
  <c r="N59" i="1" s="1"/>
  <c r="M22" i="1"/>
  <c r="L22" i="1"/>
  <c r="L21" i="1" s="1"/>
  <c r="K22" i="1"/>
  <c r="J22" i="1"/>
  <c r="J21" i="1" s="1"/>
  <c r="I22" i="1"/>
  <c r="H22" i="1"/>
  <c r="H21" i="1" s="1"/>
  <c r="G22" i="1"/>
  <c r="F22" i="1"/>
  <c r="E22" i="1" s="1"/>
  <c r="D22" i="1"/>
  <c r="C22" i="1"/>
  <c r="Q21" i="1"/>
  <c r="Q57" i="1" s="1"/>
  <c r="Q59" i="1" s="1"/>
  <c r="O21" i="1"/>
  <c r="O57" i="1" s="1"/>
  <c r="O59" i="1" s="1"/>
  <c r="M21" i="1"/>
  <c r="M57" i="1" s="1"/>
  <c r="M59" i="1" s="1"/>
  <c r="K21" i="1"/>
  <c r="I21" i="1"/>
  <c r="G21" i="1"/>
  <c r="D21" i="1"/>
  <c r="E19" i="1"/>
  <c r="E18" i="1"/>
  <c r="E17" i="1"/>
  <c r="E16" i="1"/>
  <c r="E15" i="1"/>
  <c r="E14" i="1"/>
  <c r="E13" i="1"/>
  <c r="E12" i="1"/>
  <c r="E11" i="1"/>
  <c r="Q10" i="1"/>
  <c r="P10" i="1"/>
  <c r="O10" i="1"/>
  <c r="N10" i="1"/>
  <c r="M10" i="1"/>
  <c r="L10" i="1"/>
  <c r="K10" i="1"/>
  <c r="K57" i="1" s="1"/>
  <c r="K59" i="1" s="1"/>
  <c r="J10" i="1"/>
  <c r="J57" i="1" s="1"/>
  <c r="J59" i="1" s="1"/>
  <c r="I10" i="1"/>
  <c r="I57" i="1" s="1"/>
  <c r="I59" i="1" s="1"/>
  <c r="H10" i="1"/>
  <c r="H57" i="1" s="1"/>
  <c r="H59" i="1" s="1"/>
  <c r="G10" i="1"/>
  <c r="G57" i="1" s="1"/>
  <c r="G59" i="1" s="1"/>
  <c r="F10" i="1"/>
  <c r="E10" i="1" s="1"/>
  <c r="D10" i="1"/>
  <c r="C10" i="1"/>
  <c r="D57" i="1" l="1"/>
  <c r="D59" i="1" s="1"/>
  <c r="F21" i="1"/>
  <c r="E21" i="1" s="1"/>
  <c r="E57" i="1" s="1"/>
  <c r="L57" i="1"/>
  <c r="L59" i="1" s="1"/>
  <c r="F57" i="1" l="1"/>
  <c r="F59" i="1" s="1"/>
  <c r="E59" i="1" s="1"/>
</calcChain>
</file>

<file path=xl/sharedStrings.xml><?xml version="1.0" encoding="utf-8"?>
<sst xmlns="http://schemas.openxmlformats.org/spreadsheetml/2006/main" count="124" uniqueCount="122">
  <si>
    <t>ЗАТВЕРДЖЕНО</t>
  </si>
  <si>
    <t>рішенням виконавчого комітету</t>
  </si>
  <si>
    <t>Южноукраїнської міської ради</t>
  </si>
  <si>
    <t>№ з/п</t>
  </si>
  <si>
    <t>Показники</t>
  </si>
  <si>
    <t>в т.ч. (помісячно)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</si>
  <si>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</si>
  <si>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</si>
  <si>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</si>
  <si>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</si>
  <si>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</si>
  <si>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</si>
  <si>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</si>
  <si>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</si>
  <si>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</si>
  <si>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</si>
  <si>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</si>
  <si>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</si>
  <si>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Доходи, всього, в т.ч.:</t>
  </si>
  <si>
    <t>1.1.</t>
  </si>
  <si>
    <t>амортизація по безоплатно отриманим основним засобам</t>
  </si>
  <si>
    <t>1.2.</t>
  </si>
  <si>
    <t>дохід від ринкової діяльності</t>
  </si>
  <si>
    <t>1.3.</t>
  </si>
  <si>
    <t>1.4.</t>
  </si>
  <si>
    <t>дохід від оренди</t>
  </si>
  <si>
    <t>Витрати, всього, в т.ч :</t>
  </si>
  <si>
    <t>2.1.</t>
  </si>
  <si>
    <t>Заробітна плата</t>
  </si>
  <si>
    <t>2.1.1.</t>
  </si>
  <si>
    <t>АУП</t>
  </si>
  <si>
    <t>2.1.2.</t>
  </si>
  <si>
    <t>основних працівників</t>
  </si>
  <si>
    <t>2.2.</t>
  </si>
  <si>
    <t xml:space="preserve">Єдиний внесок </t>
  </si>
  <si>
    <t>2.2.1.</t>
  </si>
  <si>
    <t>2.2.2.</t>
  </si>
  <si>
    <t>2.3.</t>
  </si>
  <si>
    <t>Матеріали в т.ч.:</t>
  </si>
  <si>
    <t>2.3.1.</t>
  </si>
  <si>
    <t xml:space="preserve">матеріали </t>
  </si>
  <si>
    <t>2.3.2.</t>
  </si>
  <si>
    <t>канцтовари, МШП</t>
  </si>
  <si>
    <t>2.4.</t>
  </si>
  <si>
    <t xml:space="preserve">Амортизація </t>
  </si>
  <si>
    <t>2.4.1.</t>
  </si>
  <si>
    <t>безоплатно отриманих основних засобів</t>
  </si>
  <si>
    <t>2.4.2.</t>
  </si>
  <si>
    <t>власних основних засобів</t>
  </si>
  <si>
    <t>2.5.</t>
  </si>
  <si>
    <t xml:space="preserve">Комунальні послуги </t>
  </si>
  <si>
    <t>2.5.1.</t>
  </si>
  <si>
    <t>2.5.2.</t>
  </si>
  <si>
    <t>2.5.3.</t>
  </si>
  <si>
    <t>вивіз та складування ТПВ</t>
  </si>
  <si>
    <t>2.6.</t>
  </si>
  <si>
    <t xml:space="preserve">Послуги зв’язку  </t>
  </si>
  <si>
    <t>2.7.</t>
  </si>
  <si>
    <t xml:space="preserve">Послуги сторонніх організацій </t>
  </si>
  <si>
    <t>2.7.1.</t>
  </si>
  <si>
    <t>обслуговування РРО</t>
  </si>
  <si>
    <t>2.7.2.</t>
  </si>
  <si>
    <t>комісія банку</t>
  </si>
  <si>
    <t>2.7.3.</t>
  </si>
  <si>
    <t>2.7.4.</t>
  </si>
  <si>
    <t>2.7.5.</t>
  </si>
  <si>
    <t xml:space="preserve"> </t>
  </si>
  <si>
    <t>2.7.6.</t>
  </si>
  <si>
    <t>2.7.7.</t>
  </si>
  <si>
    <t xml:space="preserve">Інші послуги сторонніх організацій </t>
  </si>
  <si>
    <t>2.8.</t>
  </si>
  <si>
    <t xml:space="preserve"> Інші витрати </t>
  </si>
  <si>
    <t>2.8.1.</t>
  </si>
  <si>
    <t>2.8.3</t>
  </si>
  <si>
    <t>поточний ремонт</t>
  </si>
  <si>
    <t>2.9.</t>
  </si>
  <si>
    <t>Сплата 30% до бюджету</t>
  </si>
  <si>
    <t>3.</t>
  </si>
  <si>
    <t>сплата за землю</t>
  </si>
  <si>
    <t>4.</t>
  </si>
  <si>
    <t>Фінансова допомога з міського бюджету</t>
  </si>
  <si>
    <t>5.</t>
  </si>
  <si>
    <t xml:space="preserve">Фін. результат до оподаткування </t>
  </si>
  <si>
    <t>6.</t>
  </si>
  <si>
    <t>Сплата податку на прибуток</t>
  </si>
  <si>
    <t>дохід від "Ринку "Господар"</t>
  </si>
  <si>
    <t>утримання території</t>
  </si>
  <si>
    <t>7.</t>
  </si>
  <si>
    <t>Фін. результат з урахуванням фін.допомоги</t>
  </si>
  <si>
    <t>8.</t>
  </si>
  <si>
    <t>охорона та безпека</t>
  </si>
  <si>
    <t>оренда приміщення під офіс</t>
  </si>
  <si>
    <t>електроенергія</t>
  </si>
  <si>
    <t>2.8.2.</t>
  </si>
  <si>
    <t>2.8.3.</t>
  </si>
  <si>
    <t>матеріальна допомога працівнику</t>
  </si>
  <si>
    <t>ветеренар.лабораторія</t>
  </si>
  <si>
    <t>карантинні заходи</t>
  </si>
  <si>
    <t>в.о.Директора КП "Критий ринок м. Южноукраїнська"               _________________</t>
  </si>
  <si>
    <r>
      <t>Фінансовий план  КП  «Критий ринок м. Южноукраїнська» на  2023 р</t>
    </r>
    <r>
      <rPr>
        <sz val="14"/>
        <rFont val="Times New Roman"/>
        <charset val="204"/>
      </rPr>
      <t xml:space="preserve"> </t>
    </r>
  </si>
  <si>
    <t>План на 2022р</t>
  </si>
  <si>
    <t>План на  2023р.</t>
  </si>
  <si>
    <t>1.5.</t>
  </si>
  <si>
    <t>2.5.4.</t>
  </si>
  <si>
    <t>2.5.5.</t>
  </si>
  <si>
    <t>водопостачання та водовідведення</t>
  </si>
  <si>
    <t>опалення</t>
  </si>
  <si>
    <t>утримання електрогосподарства</t>
  </si>
  <si>
    <t>дезінфекція, ліквідац.заходи</t>
  </si>
  <si>
    <t>дохід від оренди торг.місць критого ринку (вул.Дружби Народ.)</t>
  </si>
  <si>
    <t>1.6.</t>
  </si>
  <si>
    <t>1.7.</t>
  </si>
  <si>
    <t>1.8.</t>
  </si>
  <si>
    <t>1.9.</t>
  </si>
  <si>
    <t>дохід від оренди кафе</t>
  </si>
  <si>
    <t>дохід від оренди площ під тимчасові споруди на фасаді корпусу</t>
  </si>
  <si>
    <t>дохід від діяльності автостоянки</t>
  </si>
  <si>
    <t>дохід від оренди приміщення  другого поверху</t>
  </si>
  <si>
    <t>Придбання основ. засобів, всього, в т.р. в розрізі основ. засобів: дизел.генератор(за рахунок міс.бюджету)-96,3 тис.грн.; касов.апарат-3,0 тис.грн.</t>
  </si>
  <si>
    <t xml:space="preserve">Факт за 2022р </t>
  </si>
  <si>
    <t>Руслан  ДРИГІН</t>
  </si>
  <si>
    <t>від 12.04.2023   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</si>
</sst>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d\-mmm"/>
  </numFmts>
  <fonts count="22" x14ac:knownFonts="1">
    <font>
      <sz val="11"/>
      <name val="Calibri"/>
    </font>
    <font>
      <sz val="11"/>
      <color rgb="FF000000"/>
      <name val="Calibri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0"/>
      <name val="Arial Cyr"/>
      <charset val="204"/>
    </font>
    <font>
      <sz val="11"/>
      <color rgb="FFFF0000"/>
      <name val="Times New Roman"/>
      <charset val="204"/>
    </font>
    <font>
      <b/>
      <sz val="14"/>
      <name val="Times New Roman"/>
      <charset val="204"/>
    </font>
    <font>
      <b/>
      <sz val="14"/>
      <color indexed="10"/>
      <name val="Times New Roman"/>
      <charset val="204"/>
    </font>
    <font>
      <sz val="14"/>
      <name val="Times New Roman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0"/>
      <name val="Arial"/>
      <charset val="204"/>
    </font>
    <font>
      <sz val="10"/>
      <name val="Arial"/>
      <charset val="204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b/>
      <sz val="16"/>
      <color indexed="10"/>
      <name val="Calibri"/>
      <charset val="204"/>
    </font>
    <font>
      <b/>
      <sz val="11"/>
      <name val="Times New Roman"/>
      <charset val="204"/>
    </font>
    <font>
      <b/>
      <sz val="11"/>
      <color rgb="FF000000"/>
      <name val="Calibri"/>
      <charset val="204"/>
    </font>
    <font>
      <b/>
      <sz val="16"/>
      <name val="Times New Roman"/>
      <charset val="204"/>
    </font>
    <font>
      <b/>
      <i/>
      <sz val="14"/>
      <name val="Times New Roman"/>
      <charset val="204"/>
    </font>
    <font>
      <sz val="12"/>
      <color rgb="FF000000"/>
      <name val="Calibri"/>
      <charset val="204"/>
    </font>
    <font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left" indent="15"/>
    </xf>
    <xf numFmtId="0" fontId="3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2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horizontal="justify" vertical="top" wrapText="1"/>
    </xf>
    <xf numFmtId="164" fontId="11" fillId="2" borderId="13" xfId="0" applyNumberFormat="1" applyFont="1" applyFill="1" applyBorder="1" applyAlignment="1">
      <alignment horizontal="right"/>
    </xf>
    <xf numFmtId="164" fontId="11" fillId="2" borderId="15" xfId="0" applyNumberFormat="1" applyFont="1" applyFill="1" applyBorder="1" applyAlignment="1">
      <alignment horizontal="right"/>
    </xf>
    <xf numFmtId="164" fontId="11" fillId="2" borderId="16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left" vertical="top" wrapText="1"/>
    </xf>
    <xf numFmtId="164" fontId="12" fillId="2" borderId="1" xfId="0" applyNumberFormat="1" applyFont="1" applyFill="1" applyBorder="1" applyAlignment="1">
      <alignment horizontal="right" wrapText="1"/>
    </xf>
    <xf numFmtId="164" fontId="12" fillId="2" borderId="19" xfId="0" applyNumberFormat="1" applyFont="1" applyFill="1" applyBorder="1" applyAlignment="1">
      <alignment horizontal="right" wrapText="1"/>
    </xf>
    <xf numFmtId="164" fontId="12" fillId="2" borderId="19" xfId="0" applyNumberFormat="1" applyFont="1" applyFill="1" applyBorder="1" applyAlignment="1">
      <alignment horizontal="right"/>
    </xf>
    <xf numFmtId="164" fontId="12" fillId="2" borderId="20" xfId="0" applyNumberFormat="1" applyFont="1" applyFill="1" applyBorder="1" applyAlignment="1">
      <alignment horizontal="right"/>
    </xf>
    <xf numFmtId="164" fontId="12" fillId="2" borderId="21" xfId="0" applyNumberFormat="1" applyFont="1" applyFill="1" applyBorder="1" applyAlignment="1">
      <alignment horizontal="right"/>
    </xf>
    <xf numFmtId="164" fontId="12" fillId="2" borderId="18" xfId="0" applyNumberFormat="1" applyFont="1" applyFill="1" applyBorder="1" applyAlignment="1">
      <alignment horizontal="right"/>
    </xf>
    <xf numFmtId="164" fontId="12" fillId="2" borderId="6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horizontal="justify" vertical="top" wrapText="1"/>
    </xf>
    <xf numFmtId="165" fontId="1" fillId="2" borderId="19" xfId="0" applyNumberFormat="1" applyFont="1" applyFill="1" applyBorder="1" applyAlignment="1"/>
    <xf numFmtId="164" fontId="12" fillId="2" borderId="17" xfId="0" applyNumberFormat="1" applyFont="1" applyFill="1" applyBorder="1" applyAlignment="1">
      <alignment horizontal="right" wrapText="1"/>
    </xf>
    <xf numFmtId="164" fontId="12" fillId="2" borderId="17" xfId="0" applyNumberFormat="1" applyFont="1" applyFill="1" applyBorder="1" applyAlignment="1">
      <alignment horizontal="right"/>
    </xf>
    <xf numFmtId="164" fontId="12" fillId="2" borderId="23" xfId="0" applyNumberFormat="1" applyFont="1" applyFill="1" applyBorder="1" applyAlignment="1">
      <alignment horizontal="right"/>
    </xf>
    <xf numFmtId="164" fontId="12" fillId="2" borderId="24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justify" vertical="top" wrapText="1"/>
    </xf>
    <xf numFmtId="0" fontId="3" fillId="2" borderId="26" xfId="0" applyFont="1" applyFill="1" applyBorder="1" applyAlignment="1">
      <alignment horizontal="justify" vertical="top" wrapText="1"/>
    </xf>
    <xf numFmtId="164" fontId="12" fillId="2" borderId="25" xfId="0" applyNumberFormat="1" applyFont="1" applyFill="1" applyBorder="1" applyAlignment="1">
      <alignment horizontal="right" wrapText="1"/>
    </xf>
    <xf numFmtId="164" fontId="12" fillId="2" borderId="25" xfId="0" applyNumberFormat="1" applyFont="1" applyFill="1" applyBorder="1" applyAlignment="1">
      <alignment horizontal="right"/>
    </xf>
    <xf numFmtId="164" fontId="12" fillId="2" borderId="27" xfId="0" applyNumberFormat="1" applyFont="1" applyFill="1" applyBorder="1" applyAlignment="1">
      <alignment horizontal="right"/>
    </xf>
    <xf numFmtId="164" fontId="12" fillId="2" borderId="28" xfId="0" applyNumberFormat="1" applyFont="1" applyFill="1" applyBorder="1" applyAlignment="1">
      <alignment horizontal="right"/>
    </xf>
    <xf numFmtId="164" fontId="12" fillId="2" borderId="29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164" fontId="12" fillId="2" borderId="1" xfId="0" applyNumberFormat="1" applyFont="1" applyFill="1" applyBorder="1" applyAlignment="1">
      <alignment horizontal="right"/>
    </xf>
    <xf numFmtId="164" fontId="12" fillId="2" borderId="30" xfId="0" applyNumberFormat="1" applyFont="1" applyFill="1" applyBorder="1" applyAlignment="1">
      <alignment horizontal="right"/>
    </xf>
    <xf numFmtId="164" fontId="12" fillId="2" borderId="5" xfId="0" applyNumberFormat="1" applyFont="1" applyFill="1" applyBorder="1" applyAlignment="1">
      <alignment horizontal="right"/>
    </xf>
    <xf numFmtId="164" fontId="12" fillId="2" borderId="31" xfId="0" applyNumberFormat="1" applyFont="1" applyFill="1" applyBorder="1" applyAlignment="1">
      <alignment horizontal="right"/>
    </xf>
    <xf numFmtId="166" fontId="3" fillId="0" borderId="17" xfId="0" applyNumberFormat="1" applyFont="1" applyFill="1" applyBorder="1" applyAlignment="1">
      <alignment horizontal="justify" vertical="top" wrapText="1"/>
    </xf>
    <xf numFmtId="164" fontId="12" fillId="2" borderId="32" xfId="0" applyNumberFormat="1" applyFont="1" applyFill="1" applyBorder="1" applyAlignment="1">
      <alignment horizontal="right"/>
    </xf>
    <xf numFmtId="164" fontId="12" fillId="2" borderId="33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justify" vertical="top" wrapText="1"/>
    </xf>
    <xf numFmtId="0" fontId="3" fillId="2" borderId="34" xfId="0" applyFont="1" applyFill="1" applyBorder="1" applyAlignment="1">
      <alignment horizontal="justify" vertical="top" wrapText="1"/>
    </xf>
    <xf numFmtId="164" fontId="12" fillId="2" borderId="7" xfId="0" applyNumberFormat="1" applyFont="1" applyFill="1" applyBorder="1" applyAlignment="1">
      <alignment horizontal="right" wrapText="1"/>
    </xf>
    <xf numFmtId="164" fontId="12" fillId="2" borderId="7" xfId="0" applyNumberFormat="1" applyFont="1" applyFill="1" applyBorder="1" applyAlignment="1">
      <alignment horizontal="right"/>
    </xf>
    <xf numFmtId="164" fontId="12" fillId="2" borderId="35" xfId="0" applyNumberFormat="1" applyFont="1" applyFill="1" applyBorder="1" applyAlignment="1">
      <alignment horizontal="right"/>
    </xf>
    <xf numFmtId="164" fontId="12" fillId="2" borderId="11" xfId="0" applyNumberFormat="1" applyFont="1" applyFill="1" applyBorder="1" applyAlignment="1">
      <alignment horizontal="right"/>
    </xf>
    <xf numFmtId="164" fontId="12" fillId="2" borderId="36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justify" vertical="top" wrapText="1"/>
    </xf>
    <xf numFmtId="0" fontId="3" fillId="2" borderId="37" xfId="0" applyFont="1" applyFill="1" applyBorder="1" applyAlignment="1">
      <alignment horizontal="justify" vertical="top" wrapText="1"/>
    </xf>
    <xf numFmtId="164" fontId="12" fillId="2" borderId="8" xfId="0" applyNumberFormat="1" applyFont="1" applyFill="1" applyBorder="1" applyAlignment="1">
      <alignment horizontal="right" wrapText="1"/>
    </xf>
    <xf numFmtId="164" fontId="12" fillId="2" borderId="8" xfId="0" applyNumberFormat="1" applyFont="1" applyFill="1" applyBorder="1" applyAlignment="1">
      <alignment horizontal="right"/>
    </xf>
    <xf numFmtId="164" fontId="12" fillId="2" borderId="9" xfId="0" applyNumberFormat="1" applyFont="1" applyFill="1" applyBorder="1" applyAlignment="1">
      <alignment horizontal="right"/>
    </xf>
    <xf numFmtId="164" fontId="12" fillId="2" borderId="38" xfId="0" applyNumberFormat="1" applyFont="1" applyFill="1" applyBorder="1" applyAlignment="1">
      <alignment horizontal="right"/>
    </xf>
    <xf numFmtId="164" fontId="12" fillId="2" borderId="39" xfId="0" applyNumberFormat="1" applyFont="1" applyFill="1" applyBorder="1" applyAlignment="1">
      <alignment horizontal="right"/>
    </xf>
    <xf numFmtId="164" fontId="11" fillId="2" borderId="14" xfId="0" applyNumberFormat="1" applyFont="1" applyFill="1" applyBorder="1" applyAlignment="1">
      <alignment horizontal="right"/>
    </xf>
    <xf numFmtId="164" fontId="11" fillId="2" borderId="40" xfId="0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vertical="top" wrapText="1"/>
    </xf>
    <xf numFmtId="0" fontId="10" fillId="2" borderId="13" xfId="0" applyFont="1" applyFill="1" applyBorder="1" applyAlignment="1">
      <alignment horizontal="justify" vertical="top" wrapText="1"/>
    </xf>
    <xf numFmtId="164" fontId="11" fillId="2" borderId="13" xfId="0" applyNumberFormat="1" applyFont="1" applyFill="1" applyBorder="1" applyAlignment="1">
      <alignment horizontal="right" wrapText="1"/>
    </xf>
    <xf numFmtId="164" fontId="11" fillId="2" borderId="15" xfId="0" applyNumberFormat="1" applyFont="1" applyFill="1" applyBorder="1" applyAlignment="1">
      <alignment horizontal="right" wrapText="1"/>
    </xf>
    <xf numFmtId="164" fontId="11" fillId="2" borderId="41" xfId="0" applyNumberFormat="1" applyFont="1" applyFill="1" applyBorder="1" applyAlignment="1">
      <alignment horizontal="right"/>
    </xf>
    <xf numFmtId="164" fontId="11" fillId="2" borderId="42" xfId="0" applyNumberFormat="1" applyFont="1" applyFill="1" applyBorder="1" applyAlignment="1">
      <alignment horizontal="right"/>
    </xf>
    <xf numFmtId="0" fontId="3" fillId="2" borderId="19" xfId="0" applyFont="1" applyFill="1" applyBorder="1" applyAlignment="1">
      <alignment horizontal="justify" vertical="top" wrapText="1"/>
    </xf>
    <xf numFmtId="164" fontId="12" fillId="2" borderId="43" xfId="0" applyNumberFormat="1" applyFont="1" applyFill="1" applyBorder="1" applyAlignment="1">
      <alignment horizontal="right" wrapText="1"/>
    </xf>
    <xf numFmtId="164" fontId="12" fillId="2" borderId="44" xfId="0" applyNumberFormat="1" applyFont="1" applyFill="1" applyBorder="1" applyAlignment="1">
      <alignment horizontal="right"/>
    </xf>
    <xf numFmtId="164" fontId="12" fillId="2" borderId="45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vertical="top" wrapText="1"/>
    </xf>
    <xf numFmtId="0" fontId="3" fillId="2" borderId="25" xfId="0" applyFont="1" applyFill="1" applyBorder="1" applyAlignment="1">
      <alignment horizontal="justify" vertical="top" wrapText="1"/>
    </xf>
    <xf numFmtId="164" fontId="12" fillId="2" borderId="27" xfId="0" applyNumberFormat="1" applyFont="1" applyFill="1" applyBorder="1" applyAlignment="1">
      <alignment horizontal="right" wrapText="1"/>
    </xf>
    <xf numFmtId="164" fontId="12" fillId="2" borderId="26" xfId="0" applyNumberFormat="1" applyFont="1" applyFill="1" applyBorder="1" applyAlignment="1">
      <alignment horizontal="right"/>
    </xf>
    <xf numFmtId="0" fontId="10" fillId="2" borderId="8" xfId="0" applyFont="1" applyFill="1" applyBorder="1" applyAlignment="1">
      <alignment horizontal="justify" vertical="top" wrapText="1"/>
    </xf>
    <xf numFmtId="164" fontId="11" fillId="2" borderId="8" xfId="0" applyNumberFormat="1" applyFont="1" applyFill="1" applyBorder="1" applyAlignment="1">
      <alignment horizontal="right" wrapText="1"/>
    </xf>
    <xf numFmtId="164" fontId="11" fillId="2" borderId="9" xfId="0" applyNumberFormat="1" applyFont="1" applyFill="1" applyBorder="1" applyAlignment="1">
      <alignment horizontal="right" wrapText="1"/>
    </xf>
    <xf numFmtId="164" fontId="11" fillId="2" borderId="8" xfId="0" applyNumberFormat="1" applyFont="1" applyFill="1" applyBorder="1" applyAlignment="1">
      <alignment horizontal="right"/>
    </xf>
    <xf numFmtId="164" fontId="11" fillId="2" borderId="37" xfId="0" applyNumberFormat="1" applyFont="1" applyFill="1" applyBorder="1" applyAlignment="1">
      <alignment horizontal="right"/>
    </xf>
    <xf numFmtId="164" fontId="11" fillId="2" borderId="46" xfId="0" applyNumberFormat="1" applyFont="1" applyFill="1" applyBorder="1" applyAlignment="1">
      <alignment horizontal="right"/>
    </xf>
    <xf numFmtId="164" fontId="12" fillId="2" borderId="43" xfId="0" applyNumberFormat="1" applyFont="1" applyFill="1" applyBorder="1" applyAlignment="1">
      <alignment horizontal="right"/>
    </xf>
    <xf numFmtId="164" fontId="12" fillId="2" borderId="0" xfId="0" applyNumberFormat="1" applyFont="1" applyFill="1" applyBorder="1" applyAlignment="1">
      <alignment horizontal="right"/>
    </xf>
    <xf numFmtId="164" fontId="12" fillId="2" borderId="47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/>
    <xf numFmtId="0" fontId="14" fillId="0" borderId="0" xfId="0" applyFont="1" applyFill="1" applyAlignment="1"/>
    <xf numFmtId="164" fontId="12" fillId="2" borderId="48" xfId="0" applyNumberFormat="1" applyFont="1" applyFill="1" applyBorder="1" applyAlignment="1">
      <alignment horizontal="right"/>
    </xf>
    <xf numFmtId="0" fontId="15" fillId="0" borderId="0" xfId="0" applyFont="1" applyFill="1" applyAlignment="1"/>
    <xf numFmtId="0" fontId="16" fillId="2" borderId="13" xfId="0" applyFont="1" applyFill="1" applyBorder="1" applyAlignment="1">
      <alignment horizontal="justify" vertical="top" wrapText="1"/>
    </xf>
    <xf numFmtId="0" fontId="10" fillId="2" borderId="13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164" fontId="12" fillId="2" borderId="32" xfId="0" applyNumberFormat="1" applyFont="1" applyFill="1" applyBorder="1" applyAlignment="1">
      <alignment horizontal="right" wrapText="1"/>
    </xf>
    <xf numFmtId="164" fontId="12" fillId="2" borderId="49" xfId="0" applyNumberFormat="1" applyFont="1" applyFill="1" applyBorder="1" applyAlignment="1">
      <alignment horizontal="right"/>
    </xf>
    <xf numFmtId="164" fontId="12" fillId="2" borderId="50" xfId="0" applyNumberFormat="1" applyFont="1" applyFill="1" applyBorder="1" applyAlignment="1">
      <alignment horizontal="right"/>
    </xf>
    <xf numFmtId="0" fontId="3" fillId="0" borderId="27" xfId="0" applyFont="1" applyFill="1" applyBorder="1" applyAlignment="1">
      <alignment horizontal="justify" vertical="top" wrapText="1"/>
    </xf>
    <xf numFmtId="0" fontId="3" fillId="2" borderId="33" xfId="0" applyFont="1" applyFill="1" applyBorder="1" applyAlignment="1">
      <alignment vertical="top" wrapText="1"/>
    </xf>
    <xf numFmtId="164" fontId="12" fillId="2" borderId="29" xfId="0" applyNumberFormat="1" applyFont="1" applyFill="1" applyBorder="1" applyAlignment="1">
      <alignment horizontal="right" wrapText="1"/>
    </xf>
    <xf numFmtId="164" fontId="12" fillId="2" borderId="51" xfId="0" applyNumberFormat="1" applyFont="1" applyFill="1" applyBorder="1" applyAlignment="1">
      <alignment horizontal="right"/>
    </xf>
    <xf numFmtId="164" fontId="12" fillId="2" borderId="36" xfId="0" applyNumberFormat="1" applyFont="1" applyFill="1" applyBorder="1" applyAlignment="1">
      <alignment horizontal="right" wrapText="1"/>
    </xf>
    <xf numFmtId="164" fontId="12" fillId="2" borderId="53" xfId="0" applyNumberFormat="1" applyFont="1" applyFill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justify" vertical="top" wrapText="1"/>
    </xf>
    <xf numFmtId="164" fontId="11" fillId="2" borderId="54" xfId="0" applyNumberFormat="1" applyFont="1" applyFill="1" applyBorder="1" applyAlignment="1">
      <alignment horizontal="right"/>
    </xf>
    <xf numFmtId="164" fontId="12" fillId="2" borderId="55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justify" vertical="top" wrapText="1"/>
    </xf>
    <xf numFmtId="164" fontId="12" fillId="2" borderId="22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justify" vertical="top" wrapText="1"/>
    </xf>
    <xf numFmtId="49" fontId="3" fillId="0" borderId="17" xfId="0" applyNumberFormat="1" applyFont="1" applyFill="1" applyBorder="1" applyAlignment="1">
      <alignment horizontal="justify" vertical="top" wrapText="1"/>
    </xf>
    <xf numFmtId="164" fontId="12" fillId="2" borderId="34" xfId="0" applyNumberFormat="1" applyFont="1" applyFill="1" applyBorder="1" applyAlignment="1">
      <alignment horizontal="right"/>
    </xf>
    <xf numFmtId="164" fontId="12" fillId="2" borderId="56" xfId="0" applyNumberFormat="1" applyFont="1" applyFill="1" applyBorder="1" applyAlignment="1">
      <alignment horizontal="right"/>
    </xf>
    <xf numFmtId="164" fontId="12" fillId="2" borderId="12" xfId="0" applyNumberFormat="1" applyFont="1" applyFill="1" applyBorder="1" applyAlignment="1">
      <alignment horizontal="right"/>
    </xf>
    <xf numFmtId="49" fontId="3" fillId="0" borderId="57" xfId="0" applyNumberFormat="1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top" wrapText="1"/>
    </xf>
    <xf numFmtId="164" fontId="12" fillId="2" borderId="57" xfId="0" applyNumberFormat="1" applyFont="1" applyFill="1" applyBorder="1" applyAlignment="1">
      <alignment horizontal="right" wrapText="1"/>
    </xf>
    <xf numFmtId="164" fontId="12" fillId="2" borderId="53" xfId="0" applyNumberFormat="1" applyFont="1" applyFill="1" applyBorder="1" applyAlignment="1">
      <alignment horizontal="right" wrapText="1"/>
    </xf>
    <xf numFmtId="164" fontId="12" fillId="2" borderId="57" xfId="0" applyNumberFormat="1" applyFont="1" applyFill="1" applyBorder="1" applyAlignment="1">
      <alignment horizontal="right"/>
    </xf>
    <xf numFmtId="49" fontId="10" fillId="0" borderId="57" xfId="0" applyNumberFormat="1" applyFont="1" applyFill="1" applyBorder="1" applyAlignment="1">
      <alignment horizontal="justify" vertical="top" wrapText="1"/>
    </xf>
    <xf numFmtId="0" fontId="10" fillId="2" borderId="15" xfId="0" applyFont="1" applyFill="1" applyBorder="1" applyAlignment="1">
      <alignment vertical="top" wrapText="1"/>
    </xf>
    <xf numFmtId="164" fontId="12" fillId="2" borderId="13" xfId="0" applyNumberFormat="1" applyFont="1" applyFill="1" applyBorder="1" applyAlignment="1">
      <alignment horizontal="right" wrapText="1"/>
    </xf>
    <xf numFmtId="164" fontId="12" fillId="2" borderId="15" xfId="0" applyNumberFormat="1" applyFont="1" applyFill="1" applyBorder="1" applyAlignment="1">
      <alignment horizontal="right" wrapText="1"/>
    </xf>
    <xf numFmtId="164" fontId="11" fillId="2" borderId="58" xfId="0" applyNumberFormat="1" applyFont="1" applyFill="1" applyBorder="1" applyAlignment="1">
      <alignment horizontal="right"/>
    </xf>
    <xf numFmtId="0" fontId="17" fillId="0" borderId="0" xfId="0" applyFont="1" applyFill="1" applyAlignment="1"/>
    <xf numFmtId="49" fontId="10" fillId="0" borderId="13" xfId="0" applyNumberFormat="1" applyFont="1" applyFill="1" applyBorder="1" applyAlignment="1">
      <alignment horizontal="justify" vertical="top" wrapText="1"/>
    </xf>
    <xf numFmtId="0" fontId="10" fillId="2" borderId="14" xfId="0" applyFont="1" applyFill="1" applyBorder="1" applyAlignment="1">
      <alignment vertical="top" wrapText="1"/>
    </xf>
    <xf numFmtId="164" fontId="11" fillId="2" borderId="52" xfId="0" applyNumberFormat="1" applyFont="1" applyFill="1" applyBorder="1" applyAlignment="1">
      <alignment horizontal="right"/>
    </xf>
    <xf numFmtId="164" fontId="11" fillId="2" borderId="3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right"/>
    </xf>
    <xf numFmtId="0" fontId="11" fillId="0" borderId="0" xfId="0" applyFont="1" applyFill="1" applyAlignment="1"/>
    <xf numFmtId="0" fontId="16" fillId="2" borderId="14" xfId="0" applyFont="1" applyFill="1" applyBorder="1" applyAlignment="1">
      <alignment horizontal="justify" vertical="top" wrapText="1"/>
    </xf>
    <xf numFmtId="164" fontId="11" fillId="2" borderId="59" xfId="0" applyNumberFormat="1" applyFont="1" applyFill="1" applyBorder="1" applyAlignment="1">
      <alignment horizontal="right"/>
    </xf>
    <xf numFmtId="164" fontId="11" fillId="2" borderId="60" xfId="0" applyNumberFormat="1" applyFont="1" applyFill="1" applyBorder="1" applyAlignment="1">
      <alignment horizontal="right"/>
    </xf>
    <xf numFmtId="0" fontId="16" fillId="2" borderId="37" xfId="0" applyFont="1" applyFill="1" applyBorder="1" applyAlignment="1">
      <alignment horizontal="justify" vertical="top" wrapText="1"/>
    </xf>
    <xf numFmtId="0" fontId="10" fillId="2" borderId="37" xfId="0" applyFont="1" applyFill="1" applyBorder="1" applyAlignment="1">
      <alignment horizontal="justify" vertical="top" wrapText="1"/>
    </xf>
    <xf numFmtId="164" fontId="11" fillId="2" borderId="59" xfId="0" applyNumberFormat="1" applyFont="1" applyFill="1" applyBorder="1" applyAlignment="1"/>
    <xf numFmtId="0" fontId="10" fillId="2" borderId="13" xfId="0" applyFont="1" applyFill="1" applyBorder="1" applyAlignment="1">
      <alignment horizontal="left" vertical="top" wrapText="1"/>
    </xf>
    <xf numFmtId="164" fontId="11" fillId="2" borderId="13" xfId="0" applyNumberFormat="1" applyFont="1" applyFill="1" applyBorder="1" applyAlignment="1"/>
    <xf numFmtId="164" fontId="11" fillId="2" borderId="16" xfId="0" applyNumberFormat="1" applyFont="1" applyFill="1" applyBorder="1" applyAlignment="1"/>
    <xf numFmtId="0" fontId="12" fillId="0" borderId="0" xfId="0" applyFont="1" applyFill="1" applyAlignment="1"/>
    <xf numFmtId="0" fontId="8" fillId="2" borderId="0" xfId="0" applyFont="1" applyFill="1" applyAlignment="1"/>
    <xf numFmtId="0" fontId="1" fillId="2" borderId="0" xfId="0" applyFont="1" applyFill="1" applyAlignment="1"/>
    <xf numFmtId="0" fontId="12" fillId="2" borderId="0" xfId="0" applyFont="1" applyFill="1" applyAlignment="1"/>
    <xf numFmtId="0" fontId="8" fillId="2" borderId="0" xfId="0" applyFont="1" applyFill="1" applyBorder="1" applyAlignment="1"/>
    <xf numFmtId="0" fontId="8" fillId="0" borderId="0" xfId="0" applyFont="1" applyFill="1" applyAlignment="1"/>
    <xf numFmtId="0" fontId="19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0" fillId="0" borderId="0" xfId="0" applyFont="1" applyFill="1" applyAlignment="1"/>
    <xf numFmtId="0" fontId="1" fillId="0" borderId="0" xfId="0" applyFont="1" applyFill="1" applyBorder="1" applyAlignment="1"/>
    <xf numFmtId="0" fontId="20" fillId="0" borderId="0" xfId="0" applyFont="1" applyFill="1" applyBorder="1" applyAlignment="1"/>
    <xf numFmtId="0" fontId="21" fillId="0" borderId="0" xfId="0" applyFont="1" applyFill="1" applyAlignment="1"/>
    <xf numFmtId="164" fontId="1" fillId="0" borderId="0" xfId="0" applyNumberFormat="1" applyFont="1" applyFill="1" applyBorder="1" applyAlignment="1"/>
    <xf numFmtId="0" fontId="3" fillId="2" borderId="57" xfId="0" applyFont="1" applyFill="1" applyBorder="1" applyAlignment="1">
      <alignment horizontal="justify" vertical="top" wrapText="1"/>
    </xf>
    <xf numFmtId="164" fontId="12" fillId="2" borderId="61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justify" vertical="top" wrapText="1"/>
    </xf>
    <xf numFmtId="164" fontId="12" fillId="2" borderId="13" xfId="0" applyNumberFormat="1" applyFont="1" applyFill="1" applyBorder="1" applyAlignment="1">
      <alignment horizontal="right"/>
    </xf>
    <xf numFmtId="164" fontId="12" fillId="2" borderId="14" xfId="0" applyNumberFormat="1" applyFont="1" applyFill="1" applyBorder="1" applyAlignment="1">
      <alignment horizontal="right"/>
    </xf>
    <xf numFmtId="164" fontId="12" fillId="2" borderId="41" xfId="0" applyNumberFormat="1" applyFont="1" applyFill="1" applyBorder="1" applyAlignment="1">
      <alignment horizontal="right"/>
    </xf>
    <xf numFmtId="164" fontId="12" fillId="2" borderId="16" xfId="0" applyNumberFormat="1" applyFont="1" applyFill="1" applyBorder="1" applyAlignment="1">
      <alignment horizontal="right"/>
    </xf>
    <xf numFmtId="0" fontId="3" fillId="2" borderId="28" xfId="0" applyFont="1" applyFill="1" applyBorder="1" applyAlignment="1">
      <alignment vertical="top" wrapText="1"/>
    </xf>
    <xf numFmtId="164" fontId="12" fillId="2" borderId="50" xfId="0" applyNumberFormat="1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justify" vertical="top" wrapText="1"/>
    </xf>
    <xf numFmtId="166" fontId="10" fillId="0" borderId="13" xfId="0" applyNumberFormat="1" applyFont="1" applyFill="1" applyBorder="1" applyAlignment="1">
      <alignment horizontal="justify" vertical="top" wrapText="1"/>
    </xf>
    <xf numFmtId="166" fontId="3" fillId="0" borderId="25" xfId="0" applyNumberFormat="1" applyFont="1" applyFill="1" applyBorder="1" applyAlignment="1">
      <alignment horizontal="justify" vertical="top" wrapText="1"/>
    </xf>
    <xf numFmtId="166" fontId="3" fillId="0" borderId="19" xfId="0" applyNumberFormat="1" applyFont="1" applyFill="1" applyBorder="1" applyAlignment="1">
      <alignment horizontal="justify" vertical="top" wrapText="1"/>
    </xf>
    <xf numFmtId="166" fontId="3" fillId="0" borderId="19" xfId="0" applyNumberFormat="1" applyFont="1" applyFill="1" applyBorder="1" applyAlignment="1">
      <alignment vertical="top" wrapText="1"/>
    </xf>
    <xf numFmtId="166" fontId="10" fillId="0" borderId="13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/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www.wps.cn/officeDocument/2020/cellImage" Target="NUL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Y294"/>
  <sheetViews>
    <sheetView tabSelected="1" zoomScale="81" zoomScaleNormal="81" workbookViewId="0">
      <selection activeCell="A6" sqref="A6:Q6"/>
    </sheetView>
  </sheetViews>
  <sheetFormatPr defaultColWidth="9" defaultRowHeight="15" x14ac:dyDescent="0.25"/>
  <cols>
    <col min="1" max="1" width="6.42578125" style="1" customWidth="1"/>
    <col min="2" max="2" width="40.140625" style="1" customWidth="1"/>
    <col min="3" max="3" width="8.42578125" style="1" customWidth="1"/>
    <col min="4" max="4" width="8.28515625" style="1" customWidth="1"/>
    <col min="5" max="5" width="9.85546875" style="1" customWidth="1"/>
    <col min="6" max="17" width="8.42578125" style="1" customWidth="1"/>
    <col min="18" max="256" width="9" style="1"/>
    <col min="257" max="257" width="8" style="1" customWidth="1"/>
    <col min="258" max="258" width="43.42578125" style="1" customWidth="1"/>
    <col min="259" max="259" width="8.42578125" style="1" customWidth="1"/>
    <col min="260" max="260" width="8.28515625" style="1" customWidth="1"/>
    <col min="261" max="261" width="10.7109375" style="1" customWidth="1"/>
    <col min="262" max="273" width="10.5703125" style="1" customWidth="1"/>
    <col min="274" max="512" width="9" style="1"/>
    <col min="513" max="513" width="8" style="1" customWidth="1"/>
    <col min="514" max="514" width="43.42578125" style="1" customWidth="1"/>
    <col min="515" max="515" width="8.42578125" style="1" customWidth="1"/>
    <col min="516" max="516" width="8.28515625" style="1" customWidth="1"/>
    <col min="517" max="517" width="10.7109375" style="1" customWidth="1"/>
    <col min="518" max="529" width="10.5703125" style="1" customWidth="1"/>
    <col min="530" max="768" width="9" style="1"/>
    <col min="769" max="769" width="8" style="1" customWidth="1"/>
    <col min="770" max="770" width="43.42578125" style="1" customWidth="1"/>
    <col min="771" max="771" width="8.42578125" style="1" customWidth="1"/>
    <col min="772" max="772" width="8.28515625" style="1" customWidth="1"/>
    <col min="773" max="773" width="10.7109375" style="1" customWidth="1"/>
    <col min="774" max="785" width="10.5703125" style="1" customWidth="1"/>
    <col min="786" max="1024" width="9" style="1"/>
    <col min="1025" max="1025" width="8" style="1" customWidth="1"/>
    <col min="1026" max="1026" width="43.42578125" style="1" customWidth="1"/>
    <col min="1027" max="1027" width="8.42578125" style="1" customWidth="1"/>
    <col min="1028" max="1028" width="8.28515625" style="1" customWidth="1"/>
    <col min="1029" max="1029" width="10.7109375" style="1" customWidth="1"/>
    <col min="1030" max="1041" width="10.5703125" style="1" customWidth="1"/>
    <col min="1042" max="1280" width="9" style="1"/>
    <col min="1281" max="1281" width="8" style="1" customWidth="1"/>
    <col min="1282" max="1282" width="43.42578125" style="1" customWidth="1"/>
    <col min="1283" max="1283" width="8.42578125" style="1" customWidth="1"/>
    <col min="1284" max="1284" width="8.28515625" style="1" customWidth="1"/>
    <col min="1285" max="1285" width="10.7109375" style="1" customWidth="1"/>
    <col min="1286" max="1297" width="10.5703125" style="1" customWidth="1"/>
    <col min="1298" max="1536" width="9" style="1"/>
    <col min="1537" max="1537" width="8" style="1" customWidth="1"/>
    <col min="1538" max="1538" width="43.42578125" style="1" customWidth="1"/>
    <col min="1539" max="1539" width="8.42578125" style="1" customWidth="1"/>
    <col min="1540" max="1540" width="8.28515625" style="1" customWidth="1"/>
    <col min="1541" max="1541" width="10.7109375" style="1" customWidth="1"/>
    <col min="1542" max="1553" width="10.5703125" style="1" customWidth="1"/>
    <col min="1554" max="1792" width="9" style="1"/>
    <col min="1793" max="1793" width="8" style="1" customWidth="1"/>
    <col min="1794" max="1794" width="43.42578125" style="1" customWidth="1"/>
    <col min="1795" max="1795" width="8.42578125" style="1" customWidth="1"/>
    <col min="1796" max="1796" width="8.28515625" style="1" customWidth="1"/>
    <col min="1797" max="1797" width="10.7109375" style="1" customWidth="1"/>
    <col min="1798" max="1809" width="10.5703125" style="1" customWidth="1"/>
    <col min="1810" max="2048" width="9" style="1"/>
    <col min="2049" max="2049" width="8" style="1" customWidth="1"/>
    <col min="2050" max="2050" width="43.42578125" style="1" customWidth="1"/>
    <col min="2051" max="2051" width="8.42578125" style="1" customWidth="1"/>
    <col min="2052" max="2052" width="8.28515625" style="1" customWidth="1"/>
    <col min="2053" max="2053" width="10.7109375" style="1" customWidth="1"/>
    <col min="2054" max="2065" width="10.5703125" style="1" customWidth="1"/>
    <col min="2066" max="2304" width="9" style="1"/>
    <col min="2305" max="2305" width="8" style="1" customWidth="1"/>
    <col min="2306" max="2306" width="43.42578125" style="1" customWidth="1"/>
    <col min="2307" max="2307" width="8.42578125" style="1" customWidth="1"/>
    <col min="2308" max="2308" width="8.28515625" style="1" customWidth="1"/>
    <col min="2309" max="2309" width="10.7109375" style="1" customWidth="1"/>
    <col min="2310" max="2321" width="10.5703125" style="1" customWidth="1"/>
    <col min="2322" max="2560" width="9" style="1"/>
    <col min="2561" max="2561" width="8" style="1" customWidth="1"/>
    <col min="2562" max="2562" width="43.42578125" style="1" customWidth="1"/>
    <col min="2563" max="2563" width="8.42578125" style="1" customWidth="1"/>
    <col min="2564" max="2564" width="8.28515625" style="1" customWidth="1"/>
    <col min="2565" max="2565" width="10.7109375" style="1" customWidth="1"/>
    <col min="2566" max="2577" width="10.5703125" style="1" customWidth="1"/>
    <col min="2578" max="2816" width="9" style="1"/>
    <col min="2817" max="2817" width="8" style="1" customWidth="1"/>
    <col min="2818" max="2818" width="43.42578125" style="1" customWidth="1"/>
    <col min="2819" max="2819" width="8.42578125" style="1" customWidth="1"/>
    <col min="2820" max="2820" width="8.28515625" style="1" customWidth="1"/>
    <col min="2821" max="2821" width="10.7109375" style="1" customWidth="1"/>
    <col min="2822" max="2833" width="10.5703125" style="1" customWidth="1"/>
    <col min="2834" max="3072" width="9" style="1"/>
    <col min="3073" max="3073" width="8" style="1" customWidth="1"/>
    <col min="3074" max="3074" width="43.42578125" style="1" customWidth="1"/>
    <col min="3075" max="3075" width="8.42578125" style="1" customWidth="1"/>
    <col min="3076" max="3076" width="8.28515625" style="1" customWidth="1"/>
    <col min="3077" max="3077" width="10.7109375" style="1" customWidth="1"/>
    <col min="3078" max="3089" width="10.5703125" style="1" customWidth="1"/>
    <col min="3090" max="3328" width="9" style="1"/>
    <col min="3329" max="3329" width="8" style="1" customWidth="1"/>
    <col min="3330" max="3330" width="43.42578125" style="1" customWidth="1"/>
    <col min="3331" max="3331" width="8.42578125" style="1" customWidth="1"/>
    <col min="3332" max="3332" width="8.28515625" style="1" customWidth="1"/>
    <col min="3333" max="3333" width="10.7109375" style="1" customWidth="1"/>
    <col min="3334" max="3345" width="10.5703125" style="1" customWidth="1"/>
    <col min="3346" max="3584" width="9" style="1"/>
    <col min="3585" max="3585" width="8" style="1" customWidth="1"/>
    <col min="3586" max="3586" width="43.42578125" style="1" customWidth="1"/>
    <col min="3587" max="3587" width="8.42578125" style="1" customWidth="1"/>
    <col min="3588" max="3588" width="8.28515625" style="1" customWidth="1"/>
    <col min="3589" max="3589" width="10.7109375" style="1" customWidth="1"/>
    <col min="3590" max="3601" width="10.5703125" style="1" customWidth="1"/>
    <col min="3602" max="3840" width="9" style="1"/>
    <col min="3841" max="3841" width="8" style="1" customWidth="1"/>
    <col min="3842" max="3842" width="43.42578125" style="1" customWidth="1"/>
    <col min="3843" max="3843" width="8.42578125" style="1" customWidth="1"/>
    <col min="3844" max="3844" width="8.28515625" style="1" customWidth="1"/>
    <col min="3845" max="3845" width="10.7109375" style="1" customWidth="1"/>
    <col min="3846" max="3857" width="10.5703125" style="1" customWidth="1"/>
    <col min="3858" max="4096" width="9" style="1"/>
    <col min="4097" max="4097" width="8" style="1" customWidth="1"/>
    <col min="4098" max="4098" width="43.42578125" style="1" customWidth="1"/>
    <col min="4099" max="4099" width="8.42578125" style="1" customWidth="1"/>
    <col min="4100" max="4100" width="8.28515625" style="1" customWidth="1"/>
    <col min="4101" max="4101" width="10.7109375" style="1" customWidth="1"/>
    <col min="4102" max="4113" width="10.5703125" style="1" customWidth="1"/>
    <col min="4114" max="4352" width="9" style="1"/>
    <col min="4353" max="4353" width="8" style="1" customWidth="1"/>
    <col min="4354" max="4354" width="43.42578125" style="1" customWidth="1"/>
    <col min="4355" max="4355" width="8.42578125" style="1" customWidth="1"/>
    <col min="4356" max="4356" width="8.28515625" style="1" customWidth="1"/>
    <col min="4357" max="4357" width="10.7109375" style="1" customWidth="1"/>
    <col min="4358" max="4369" width="10.5703125" style="1" customWidth="1"/>
    <col min="4370" max="4608" width="9" style="1"/>
    <col min="4609" max="4609" width="8" style="1" customWidth="1"/>
    <col min="4610" max="4610" width="43.42578125" style="1" customWidth="1"/>
    <col min="4611" max="4611" width="8.42578125" style="1" customWidth="1"/>
    <col min="4612" max="4612" width="8.28515625" style="1" customWidth="1"/>
    <col min="4613" max="4613" width="10.7109375" style="1" customWidth="1"/>
    <col min="4614" max="4625" width="10.5703125" style="1" customWidth="1"/>
    <col min="4626" max="4864" width="9" style="1"/>
    <col min="4865" max="4865" width="8" style="1" customWidth="1"/>
    <col min="4866" max="4866" width="43.42578125" style="1" customWidth="1"/>
    <col min="4867" max="4867" width="8.42578125" style="1" customWidth="1"/>
    <col min="4868" max="4868" width="8.28515625" style="1" customWidth="1"/>
    <col min="4869" max="4869" width="10.7109375" style="1" customWidth="1"/>
    <col min="4870" max="4881" width="10.5703125" style="1" customWidth="1"/>
    <col min="4882" max="5120" width="9" style="1"/>
    <col min="5121" max="5121" width="8" style="1" customWidth="1"/>
    <col min="5122" max="5122" width="43.42578125" style="1" customWidth="1"/>
    <col min="5123" max="5123" width="8.42578125" style="1" customWidth="1"/>
    <col min="5124" max="5124" width="8.28515625" style="1" customWidth="1"/>
    <col min="5125" max="5125" width="10.7109375" style="1" customWidth="1"/>
    <col min="5126" max="5137" width="10.5703125" style="1" customWidth="1"/>
    <col min="5138" max="5376" width="9" style="1"/>
    <col min="5377" max="5377" width="8" style="1" customWidth="1"/>
    <col min="5378" max="5378" width="43.42578125" style="1" customWidth="1"/>
    <col min="5379" max="5379" width="8.42578125" style="1" customWidth="1"/>
    <col min="5380" max="5380" width="8.28515625" style="1" customWidth="1"/>
    <col min="5381" max="5381" width="10.7109375" style="1" customWidth="1"/>
    <col min="5382" max="5393" width="10.5703125" style="1" customWidth="1"/>
    <col min="5394" max="5632" width="9" style="1"/>
    <col min="5633" max="5633" width="8" style="1" customWidth="1"/>
    <col min="5634" max="5634" width="43.42578125" style="1" customWidth="1"/>
    <col min="5635" max="5635" width="8.42578125" style="1" customWidth="1"/>
    <col min="5636" max="5636" width="8.28515625" style="1" customWidth="1"/>
    <col min="5637" max="5637" width="10.7109375" style="1" customWidth="1"/>
    <col min="5638" max="5649" width="10.5703125" style="1" customWidth="1"/>
    <col min="5650" max="5888" width="9" style="1"/>
    <col min="5889" max="5889" width="8" style="1" customWidth="1"/>
    <col min="5890" max="5890" width="43.42578125" style="1" customWidth="1"/>
    <col min="5891" max="5891" width="8.42578125" style="1" customWidth="1"/>
    <col min="5892" max="5892" width="8.28515625" style="1" customWidth="1"/>
    <col min="5893" max="5893" width="10.7109375" style="1" customWidth="1"/>
    <col min="5894" max="5905" width="10.5703125" style="1" customWidth="1"/>
    <col min="5906" max="6144" width="9" style="1"/>
    <col min="6145" max="6145" width="8" style="1" customWidth="1"/>
    <col min="6146" max="6146" width="43.42578125" style="1" customWidth="1"/>
    <col min="6147" max="6147" width="8.42578125" style="1" customWidth="1"/>
    <col min="6148" max="6148" width="8.28515625" style="1" customWidth="1"/>
    <col min="6149" max="6149" width="10.7109375" style="1" customWidth="1"/>
    <col min="6150" max="6161" width="10.5703125" style="1" customWidth="1"/>
    <col min="6162" max="6400" width="9" style="1"/>
    <col min="6401" max="6401" width="8" style="1" customWidth="1"/>
    <col min="6402" max="6402" width="43.42578125" style="1" customWidth="1"/>
    <col min="6403" max="6403" width="8.42578125" style="1" customWidth="1"/>
    <col min="6404" max="6404" width="8.28515625" style="1" customWidth="1"/>
    <col min="6405" max="6405" width="10.7109375" style="1" customWidth="1"/>
    <col min="6406" max="6417" width="10.5703125" style="1" customWidth="1"/>
    <col min="6418" max="6656" width="9" style="1"/>
    <col min="6657" max="6657" width="8" style="1" customWidth="1"/>
    <col min="6658" max="6658" width="43.42578125" style="1" customWidth="1"/>
    <col min="6659" max="6659" width="8.42578125" style="1" customWidth="1"/>
    <col min="6660" max="6660" width="8.28515625" style="1" customWidth="1"/>
    <col min="6661" max="6661" width="10.7109375" style="1" customWidth="1"/>
    <col min="6662" max="6673" width="10.5703125" style="1" customWidth="1"/>
    <col min="6674" max="6912" width="9" style="1"/>
    <col min="6913" max="6913" width="8" style="1" customWidth="1"/>
    <col min="6914" max="6914" width="43.42578125" style="1" customWidth="1"/>
    <col min="6915" max="6915" width="8.42578125" style="1" customWidth="1"/>
    <col min="6916" max="6916" width="8.28515625" style="1" customWidth="1"/>
    <col min="6917" max="6917" width="10.7109375" style="1" customWidth="1"/>
    <col min="6918" max="6929" width="10.5703125" style="1" customWidth="1"/>
    <col min="6930" max="7168" width="9" style="1"/>
    <col min="7169" max="7169" width="8" style="1" customWidth="1"/>
    <col min="7170" max="7170" width="43.42578125" style="1" customWidth="1"/>
    <col min="7171" max="7171" width="8.42578125" style="1" customWidth="1"/>
    <col min="7172" max="7172" width="8.28515625" style="1" customWidth="1"/>
    <col min="7173" max="7173" width="10.7109375" style="1" customWidth="1"/>
    <col min="7174" max="7185" width="10.5703125" style="1" customWidth="1"/>
    <col min="7186" max="7424" width="9" style="1"/>
    <col min="7425" max="7425" width="8" style="1" customWidth="1"/>
    <col min="7426" max="7426" width="43.42578125" style="1" customWidth="1"/>
    <col min="7427" max="7427" width="8.42578125" style="1" customWidth="1"/>
    <col min="7428" max="7428" width="8.28515625" style="1" customWidth="1"/>
    <col min="7429" max="7429" width="10.7109375" style="1" customWidth="1"/>
    <col min="7430" max="7441" width="10.5703125" style="1" customWidth="1"/>
    <col min="7442" max="7680" width="9" style="1"/>
    <col min="7681" max="7681" width="8" style="1" customWidth="1"/>
    <col min="7682" max="7682" width="43.42578125" style="1" customWidth="1"/>
    <col min="7683" max="7683" width="8.42578125" style="1" customWidth="1"/>
    <col min="7684" max="7684" width="8.28515625" style="1" customWidth="1"/>
    <col min="7685" max="7685" width="10.7109375" style="1" customWidth="1"/>
    <col min="7686" max="7697" width="10.5703125" style="1" customWidth="1"/>
    <col min="7698" max="7936" width="9" style="1"/>
    <col min="7937" max="7937" width="8" style="1" customWidth="1"/>
    <col min="7938" max="7938" width="43.42578125" style="1" customWidth="1"/>
    <col min="7939" max="7939" width="8.42578125" style="1" customWidth="1"/>
    <col min="7940" max="7940" width="8.28515625" style="1" customWidth="1"/>
    <col min="7941" max="7941" width="10.7109375" style="1" customWidth="1"/>
    <col min="7942" max="7953" width="10.5703125" style="1" customWidth="1"/>
    <col min="7954" max="8192" width="9" style="1"/>
    <col min="8193" max="8193" width="8" style="1" customWidth="1"/>
    <col min="8194" max="8194" width="43.42578125" style="1" customWidth="1"/>
    <col min="8195" max="8195" width="8.42578125" style="1" customWidth="1"/>
    <col min="8196" max="8196" width="8.28515625" style="1" customWidth="1"/>
    <col min="8197" max="8197" width="10.7109375" style="1" customWidth="1"/>
    <col min="8198" max="8209" width="10.5703125" style="1" customWidth="1"/>
    <col min="8210" max="8448" width="9" style="1"/>
    <col min="8449" max="8449" width="8" style="1" customWidth="1"/>
    <col min="8450" max="8450" width="43.42578125" style="1" customWidth="1"/>
    <col min="8451" max="8451" width="8.42578125" style="1" customWidth="1"/>
    <col min="8452" max="8452" width="8.28515625" style="1" customWidth="1"/>
    <col min="8453" max="8453" width="10.7109375" style="1" customWidth="1"/>
    <col min="8454" max="8465" width="10.5703125" style="1" customWidth="1"/>
    <col min="8466" max="8704" width="9" style="1"/>
    <col min="8705" max="8705" width="8" style="1" customWidth="1"/>
    <col min="8706" max="8706" width="43.42578125" style="1" customWidth="1"/>
    <col min="8707" max="8707" width="8.42578125" style="1" customWidth="1"/>
    <col min="8708" max="8708" width="8.28515625" style="1" customWidth="1"/>
    <col min="8709" max="8709" width="10.7109375" style="1" customWidth="1"/>
    <col min="8710" max="8721" width="10.5703125" style="1" customWidth="1"/>
    <col min="8722" max="8960" width="9" style="1"/>
    <col min="8961" max="8961" width="8" style="1" customWidth="1"/>
    <col min="8962" max="8962" width="43.42578125" style="1" customWidth="1"/>
    <col min="8963" max="8963" width="8.42578125" style="1" customWidth="1"/>
    <col min="8964" max="8964" width="8.28515625" style="1" customWidth="1"/>
    <col min="8965" max="8965" width="10.7109375" style="1" customWidth="1"/>
    <col min="8966" max="8977" width="10.5703125" style="1" customWidth="1"/>
    <col min="8978" max="9216" width="9" style="1"/>
    <col min="9217" max="9217" width="8" style="1" customWidth="1"/>
    <col min="9218" max="9218" width="43.42578125" style="1" customWidth="1"/>
    <col min="9219" max="9219" width="8.42578125" style="1" customWidth="1"/>
    <col min="9220" max="9220" width="8.28515625" style="1" customWidth="1"/>
    <col min="9221" max="9221" width="10.7109375" style="1" customWidth="1"/>
    <col min="9222" max="9233" width="10.5703125" style="1" customWidth="1"/>
    <col min="9234" max="9472" width="9" style="1"/>
    <col min="9473" max="9473" width="8" style="1" customWidth="1"/>
    <col min="9474" max="9474" width="43.42578125" style="1" customWidth="1"/>
    <col min="9475" max="9475" width="8.42578125" style="1" customWidth="1"/>
    <col min="9476" max="9476" width="8.28515625" style="1" customWidth="1"/>
    <col min="9477" max="9477" width="10.7109375" style="1" customWidth="1"/>
    <col min="9478" max="9489" width="10.5703125" style="1" customWidth="1"/>
    <col min="9490" max="9728" width="9" style="1"/>
    <col min="9729" max="9729" width="8" style="1" customWidth="1"/>
    <col min="9730" max="9730" width="43.42578125" style="1" customWidth="1"/>
    <col min="9731" max="9731" width="8.42578125" style="1" customWidth="1"/>
    <col min="9732" max="9732" width="8.28515625" style="1" customWidth="1"/>
    <col min="9733" max="9733" width="10.7109375" style="1" customWidth="1"/>
    <col min="9734" max="9745" width="10.5703125" style="1" customWidth="1"/>
    <col min="9746" max="9984" width="9" style="1"/>
    <col min="9985" max="9985" width="8" style="1" customWidth="1"/>
    <col min="9986" max="9986" width="43.42578125" style="1" customWidth="1"/>
    <col min="9987" max="9987" width="8.42578125" style="1" customWidth="1"/>
    <col min="9988" max="9988" width="8.28515625" style="1" customWidth="1"/>
    <col min="9989" max="9989" width="10.7109375" style="1" customWidth="1"/>
    <col min="9990" max="10001" width="10.5703125" style="1" customWidth="1"/>
    <col min="10002" max="10240" width="9" style="1"/>
    <col min="10241" max="10241" width="8" style="1" customWidth="1"/>
    <col min="10242" max="10242" width="43.42578125" style="1" customWidth="1"/>
    <col min="10243" max="10243" width="8.42578125" style="1" customWidth="1"/>
    <col min="10244" max="10244" width="8.28515625" style="1" customWidth="1"/>
    <col min="10245" max="10245" width="10.7109375" style="1" customWidth="1"/>
    <col min="10246" max="10257" width="10.5703125" style="1" customWidth="1"/>
    <col min="10258" max="10496" width="9" style="1"/>
    <col min="10497" max="10497" width="8" style="1" customWidth="1"/>
    <col min="10498" max="10498" width="43.42578125" style="1" customWidth="1"/>
    <col min="10499" max="10499" width="8.42578125" style="1" customWidth="1"/>
    <col min="10500" max="10500" width="8.28515625" style="1" customWidth="1"/>
    <col min="10501" max="10501" width="10.7109375" style="1" customWidth="1"/>
    <col min="10502" max="10513" width="10.5703125" style="1" customWidth="1"/>
    <col min="10514" max="10752" width="9" style="1"/>
    <col min="10753" max="10753" width="8" style="1" customWidth="1"/>
    <col min="10754" max="10754" width="43.42578125" style="1" customWidth="1"/>
    <col min="10755" max="10755" width="8.42578125" style="1" customWidth="1"/>
    <col min="10756" max="10756" width="8.28515625" style="1" customWidth="1"/>
    <col min="10757" max="10757" width="10.7109375" style="1" customWidth="1"/>
    <col min="10758" max="10769" width="10.5703125" style="1" customWidth="1"/>
    <col min="10770" max="11008" width="9" style="1"/>
    <col min="11009" max="11009" width="8" style="1" customWidth="1"/>
    <col min="11010" max="11010" width="43.42578125" style="1" customWidth="1"/>
    <col min="11011" max="11011" width="8.42578125" style="1" customWidth="1"/>
    <col min="11012" max="11012" width="8.28515625" style="1" customWidth="1"/>
    <col min="11013" max="11013" width="10.7109375" style="1" customWidth="1"/>
    <col min="11014" max="11025" width="10.5703125" style="1" customWidth="1"/>
    <col min="11026" max="11264" width="9" style="1"/>
    <col min="11265" max="11265" width="8" style="1" customWidth="1"/>
    <col min="11266" max="11266" width="43.42578125" style="1" customWidth="1"/>
    <col min="11267" max="11267" width="8.42578125" style="1" customWidth="1"/>
    <col min="11268" max="11268" width="8.28515625" style="1" customWidth="1"/>
    <col min="11269" max="11269" width="10.7109375" style="1" customWidth="1"/>
    <col min="11270" max="11281" width="10.5703125" style="1" customWidth="1"/>
    <col min="11282" max="11520" width="9" style="1"/>
    <col min="11521" max="11521" width="8" style="1" customWidth="1"/>
    <col min="11522" max="11522" width="43.42578125" style="1" customWidth="1"/>
    <col min="11523" max="11523" width="8.42578125" style="1" customWidth="1"/>
    <col min="11524" max="11524" width="8.28515625" style="1" customWidth="1"/>
    <col min="11525" max="11525" width="10.7109375" style="1" customWidth="1"/>
    <col min="11526" max="11537" width="10.5703125" style="1" customWidth="1"/>
    <col min="11538" max="11776" width="9" style="1"/>
    <col min="11777" max="11777" width="8" style="1" customWidth="1"/>
    <col min="11778" max="11778" width="43.42578125" style="1" customWidth="1"/>
    <col min="11779" max="11779" width="8.42578125" style="1" customWidth="1"/>
    <col min="11780" max="11780" width="8.28515625" style="1" customWidth="1"/>
    <col min="11781" max="11781" width="10.7109375" style="1" customWidth="1"/>
    <col min="11782" max="11793" width="10.5703125" style="1" customWidth="1"/>
    <col min="11794" max="12032" width="9" style="1"/>
    <col min="12033" max="12033" width="8" style="1" customWidth="1"/>
    <col min="12034" max="12034" width="43.42578125" style="1" customWidth="1"/>
    <col min="12035" max="12035" width="8.42578125" style="1" customWidth="1"/>
    <col min="12036" max="12036" width="8.28515625" style="1" customWidth="1"/>
    <col min="12037" max="12037" width="10.7109375" style="1" customWidth="1"/>
    <col min="12038" max="12049" width="10.5703125" style="1" customWidth="1"/>
    <col min="12050" max="12288" width="9" style="1"/>
    <col min="12289" max="12289" width="8" style="1" customWidth="1"/>
    <col min="12290" max="12290" width="43.42578125" style="1" customWidth="1"/>
    <col min="12291" max="12291" width="8.42578125" style="1" customWidth="1"/>
    <col min="12292" max="12292" width="8.28515625" style="1" customWidth="1"/>
    <col min="12293" max="12293" width="10.7109375" style="1" customWidth="1"/>
    <col min="12294" max="12305" width="10.5703125" style="1" customWidth="1"/>
    <col min="12306" max="12544" width="9" style="1"/>
    <col min="12545" max="12545" width="8" style="1" customWidth="1"/>
    <col min="12546" max="12546" width="43.42578125" style="1" customWidth="1"/>
    <col min="12547" max="12547" width="8.42578125" style="1" customWidth="1"/>
    <col min="12548" max="12548" width="8.28515625" style="1" customWidth="1"/>
    <col min="12549" max="12549" width="10.7109375" style="1" customWidth="1"/>
    <col min="12550" max="12561" width="10.5703125" style="1" customWidth="1"/>
    <col min="12562" max="12800" width="9" style="1"/>
    <col min="12801" max="12801" width="8" style="1" customWidth="1"/>
    <col min="12802" max="12802" width="43.42578125" style="1" customWidth="1"/>
    <col min="12803" max="12803" width="8.42578125" style="1" customWidth="1"/>
    <col min="12804" max="12804" width="8.28515625" style="1" customWidth="1"/>
    <col min="12805" max="12805" width="10.7109375" style="1" customWidth="1"/>
    <col min="12806" max="12817" width="10.5703125" style="1" customWidth="1"/>
    <col min="12818" max="13056" width="9" style="1"/>
    <col min="13057" max="13057" width="8" style="1" customWidth="1"/>
    <col min="13058" max="13058" width="43.42578125" style="1" customWidth="1"/>
    <col min="13059" max="13059" width="8.42578125" style="1" customWidth="1"/>
    <col min="13060" max="13060" width="8.28515625" style="1" customWidth="1"/>
    <col min="13061" max="13061" width="10.7109375" style="1" customWidth="1"/>
    <col min="13062" max="13073" width="10.5703125" style="1" customWidth="1"/>
    <col min="13074" max="13312" width="9" style="1"/>
    <col min="13313" max="13313" width="8" style="1" customWidth="1"/>
    <col min="13314" max="13314" width="43.42578125" style="1" customWidth="1"/>
    <col min="13315" max="13315" width="8.42578125" style="1" customWidth="1"/>
    <col min="13316" max="13316" width="8.28515625" style="1" customWidth="1"/>
    <col min="13317" max="13317" width="10.7109375" style="1" customWidth="1"/>
    <col min="13318" max="13329" width="10.5703125" style="1" customWidth="1"/>
    <col min="13330" max="13568" width="9" style="1"/>
    <col min="13569" max="13569" width="8" style="1" customWidth="1"/>
    <col min="13570" max="13570" width="43.42578125" style="1" customWidth="1"/>
    <col min="13571" max="13571" width="8.42578125" style="1" customWidth="1"/>
    <col min="13572" max="13572" width="8.28515625" style="1" customWidth="1"/>
    <col min="13573" max="13573" width="10.7109375" style="1" customWidth="1"/>
    <col min="13574" max="13585" width="10.5703125" style="1" customWidth="1"/>
    <col min="13586" max="13824" width="9" style="1"/>
    <col min="13825" max="13825" width="8" style="1" customWidth="1"/>
    <col min="13826" max="13826" width="43.42578125" style="1" customWidth="1"/>
    <col min="13827" max="13827" width="8.42578125" style="1" customWidth="1"/>
    <col min="13828" max="13828" width="8.28515625" style="1" customWidth="1"/>
    <col min="13829" max="13829" width="10.7109375" style="1" customWidth="1"/>
    <col min="13830" max="13841" width="10.5703125" style="1" customWidth="1"/>
    <col min="13842" max="14080" width="9" style="1"/>
    <col min="14081" max="14081" width="8" style="1" customWidth="1"/>
    <col min="14082" max="14082" width="43.42578125" style="1" customWidth="1"/>
    <col min="14083" max="14083" width="8.42578125" style="1" customWidth="1"/>
    <col min="14084" max="14084" width="8.28515625" style="1" customWidth="1"/>
    <col min="14085" max="14085" width="10.7109375" style="1" customWidth="1"/>
    <col min="14086" max="14097" width="10.5703125" style="1" customWidth="1"/>
    <col min="14098" max="14336" width="9" style="1"/>
    <col min="14337" max="14337" width="8" style="1" customWidth="1"/>
    <col min="14338" max="14338" width="43.42578125" style="1" customWidth="1"/>
    <col min="14339" max="14339" width="8.42578125" style="1" customWidth="1"/>
    <col min="14340" max="14340" width="8.28515625" style="1" customWidth="1"/>
    <col min="14341" max="14341" width="10.7109375" style="1" customWidth="1"/>
    <col min="14342" max="14353" width="10.5703125" style="1" customWidth="1"/>
    <col min="14354" max="14592" width="9" style="1"/>
    <col min="14593" max="14593" width="8" style="1" customWidth="1"/>
    <col min="14594" max="14594" width="43.42578125" style="1" customWidth="1"/>
    <col min="14595" max="14595" width="8.42578125" style="1" customWidth="1"/>
    <col min="14596" max="14596" width="8.28515625" style="1" customWidth="1"/>
    <col min="14597" max="14597" width="10.7109375" style="1" customWidth="1"/>
    <col min="14598" max="14609" width="10.5703125" style="1" customWidth="1"/>
    <col min="14610" max="14848" width="9" style="1"/>
    <col min="14849" max="14849" width="8" style="1" customWidth="1"/>
    <col min="14850" max="14850" width="43.42578125" style="1" customWidth="1"/>
    <col min="14851" max="14851" width="8.42578125" style="1" customWidth="1"/>
    <col min="14852" max="14852" width="8.28515625" style="1" customWidth="1"/>
    <col min="14853" max="14853" width="10.7109375" style="1" customWidth="1"/>
    <col min="14854" max="14865" width="10.5703125" style="1" customWidth="1"/>
    <col min="14866" max="15104" width="9" style="1"/>
    <col min="15105" max="15105" width="8" style="1" customWidth="1"/>
    <col min="15106" max="15106" width="43.42578125" style="1" customWidth="1"/>
    <col min="15107" max="15107" width="8.42578125" style="1" customWidth="1"/>
    <col min="15108" max="15108" width="8.28515625" style="1" customWidth="1"/>
    <col min="15109" max="15109" width="10.7109375" style="1" customWidth="1"/>
    <col min="15110" max="15121" width="10.5703125" style="1" customWidth="1"/>
    <col min="15122" max="15360" width="9" style="1"/>
    <col min="15361" max="15361" width="8" style="1" customWidth="1"/>
    <col min="15362" max="15362" width="43.42578125" style="1" customWidth="1"/>
    <col min="15363" max="15363" width="8.42578125" style="1" customWidth="1"/>
    <col min="15364" max="15364" width="8.28515625" style="1" customWidth="1"/>
    <col min="15365" max="15365" width="10.7109375" style="1" customWidth="1"/>
    <col min="15366" max="15377" width="10.5703125" style="1" customWidth="1"/>
    <col min="15378" max="15616" width="9" style="1"/>
    <col min="15617" max="15617" width="8" style="1" customWidth="1"/>
    <col min="15618" max="15618" width="43.42578125" style="1" customWidth="1"/>
    <col min="15619" max="15619" width="8.42578125" style="1" customWidth="1"/>
    <col min="15620" max="15620" width="8.28515625" style="1" customWidth="1"/>
    <col min="15621" max="15621" width="10.7109375" style="1" customWidth="1"/>
    <col min="15622" max="15633" width="10.5703125" style="1" customWidth="1"/>
    <col min="15634" max="15872" width="9" style="1"/>
    <col min="15873" max="15873" width="8" style="1" customWidth="1"/>
    <col min="15874" max="15874" width="43.42578125" style="1" customWidth="1"/>
    <col min="15875" max="15875" width="8.42578125" style="1" customWidth="1"/>
    <col min="15876" max="15876" width="8.28515625" style="1" customWidth="1"/>
    <col min="15877" max="15877" width="10.7109375" style="1" customWidth="1"/>
    <col min="15878" max="15889" width="10.5703125" style="1" customWidth="1"/>
    <col min="15890" max="16128" width="9" style="1"/>
    <col min="16129" max="16129" width="8" style="1" customWidth="1"/>
    <col min="16130" max="16130" width="43.42578125" style="1" customWidth="1"/>
    <col min="16131" max="16131" width="8.42578125" style="1" customWidth="1"/>
    <col min="16132" max="16132" width="8.28515625" style="1" customWidth="1"/>
    <col min="16133" max="16133" width="10.7109375" style="1" customWidth="1"/>
    <col min="16134" max="16145" width="10.5703125" style="1" customWidth="1"/>
    <col min="16146" max="16384" width="9" style="1"/>
  </cols>
  <sheetData>
    <row r="1" spans="1:17" ht="15" customHeight="1" x14ac:dyDescent="0.25">
      <c r="B1" s="2"/>
      <c r="C1" s="2"/>
      <c r="D1" s="2"/>
      <c r="L1" s="3" t="s">
        <v>0</v>
      </c>
      <c r="N1" s="4"/>
      <c r="O1" s="4"/>
      <c r="P1" s="4"/>
      <c r="Q1" s="4"/>
    </row>
    <row r="2" spans="1:17" ht="15" customHeight="1" x14ac:dyDescent="0.25">
      <c r="B2" s="2"/>
      <c r="C2" s="2"/>
      <c r="D2" s="2"/>
      <c r="L2" s="3" t="s">
        <v>1</v>
      </c>
      <c r="O2" s="5"/>
      <c r="P2" s="5"/>
      <c r="Q2" s="5"/>
    </row>
    <row r="3" spans="1:17" ht="15.75" x14ac:dyDescent="0.25">
      <c r="B3" s="6"/>
      <c r="C3" s="2"/>
      <c r="D3" s="2"/>
      <c r="L3" s="3" t="s">
        <v>2</v>
      </c>
      <c r="N3" s="5"/>
      <c r="O3" s="5"/>
      <c r="P3" s="5"/>
      <c r="Q3" s="5"/>
    </row>
    <row r="4" spans="1:17" ht="14.25" customHeight="1" x14ac:dyDescent="0.25">
      <c r="B4" s="6"/>
      <c r="C4" s="2"/>
      <c r="D4" s="2"/>
      <c r="L4" s="3" t="s">
        <v>121</v>
      </c>
      <c r="N4" s="5"/>
      <c r="O4" s="7"/>
      <c r="P4" s="7"/>
      <c r="Q4" s="7"/>
    </row>
    <row r="5" spans="1:17" ht="0.75" hidden="1" customHeight="1" x14ac:dyDescent="0.25">
      <c r="B5" s="2"/>
      <c r="C5" s="2"/>
      <c r="D5" s="2"/>
      <c r="N5" s="7"/>
      <c r="O5" s="7"/>
      <c r="P5" s="7"/>
      <c r="Q5" s="7"/>
    </row>
    <row r="6" spans="1:17" ht="18.75" x14ac:dyDescent="0.3">
      <c r="A6" s="176" t="s">
        <v>99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</row>
    <row r="7" spans="1:17" ht="6" customHeight="1" thickBot="1" x14ac:dyDescent="0.3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  <c r="O7" s="8"/>
      <c r="P7" s="8"/>
      <c r="Q7" s="8"/>
    </row>
    <row r="8" spans="1:17" ht="15.75" x14ac:dyDescent="0.25">
      <c r="A8" s="177" t="s">
        <v>3</v>
      </c>
      <c r="B8" s="179" t="s">
        <v>4</v>
      </c>
      <c r="C8" s="181" t="s">
        <v>100</v>
      </c>
      <c r="D8" s="183" t="s">
        <v>119</v>
      </c>
      <c r="E8" s="179" t="s">
        <v>101</v>
      </c>
      <c r="F8" s="185" t="s">
        <v>5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7"/>
    </row>
    <row r="9" spans="1:17" ht="21.75" customHeight="1" x14ac:dyDescent="0.25">
      <c r="A9" s="178"/>
      <c r="B9" s="180"/>
      <c r="C9" s="182"/>
      <c r="D9" s="184"/>
      <c r="E9" s="180"/>
      <c r="F9" s="11" t="s">
        <v>6</v>
      </c>
      <c r="G9" s="12" t="s">
        <v>7</v>
      </c>
      <c r="H9" s="12" t="s">
        <v>8</v>
      </c>
      <c r="I9" s="12" t="s">
        <v>9</v>
      </c>
      <c r="J9" s="12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2" t="s">
        <v>15</v>
      </c>
      <c r="P9" s="12" t="s">
        <v>16</v>
      </c>
      <c r="Q9" s="13" t="s">
        <v>17</v>
      </c>
    </row>
    <row r="10" spans="1:17" ht="15.75" x14ac:dyDescent="0.25">
      <c r="A10" s="14">
        <v>1</v>
      </c>
      <c r="B10" s="15" t="s">
        <v>18</v>
      </c>
      <c r="C10" s="16">
        <f>C11+C12+C13+C19</f>
        <v>1405.9</v>
      </c>
      <c r="D10" s="17">
        <f>D11+D12++D13+D14+D19</f>
        <v>1503.4</v>
      </c>
      <c r="E10" s="16">
        <f>F10+G10+H10+I10+J10+K10+L10+M10+N10+O10+P10+Q10</f>
        <v>3349.0000000000005</v>
      </c>
      <c r="F10" s="18">
        <f>F11+F12+F13+F19+F14+F15+F16+F17+F18</f>
        <v>174.7</v>
      </c>
      <c r="G10" s="18">
        <f>G11+G12+G13+G19+G14+G15+G16+G17+G18</f>
        <v>183.3</v>
      </c>
      <c r="H10" s="18">
        <f>H11+H12+H13+H19+H14+H15+H16+H17+H18</f>
        <v>218.2</v>
      </c>
      <c r="I10" s="18">
        <f>I11+I12+I13+I19+I14+I15+I16+I17+I18</f>
        <v>234.7</v>
      </c>
      <c r="J10" s="18">
        <f t="shared" ref="J10:Q10" si="0">J11+J12+J13+J19+J14+J15+J16+J17+J18</f>
        <v>267.2</v>
      </c>
      <c r="K10" s="18">
        <f t="shared" si="0"/>
        <v>317.7</v>
      </c>
      <c r="L10" s="18">
        <f t="shared" si="0"/>
        <v>319.39999999999998</v>
      </c>
      <c r="M10" s="18">
        <f t="shared" si="0"/>
        <v>327.7</v>
      </c>
      <c r="N10" s="18">
        <f t="shared" si="0"/>
        <v>338.3</v>
      </c>
      <c r="O10" s="18">
        <f t="shared" si="0"/>
        <v>322.3</v>
      </c>
      <c r="P10" s="18">
        <f t="shared" si="0"/>
        <v>317</v>
      </c>
      <c r="Q10" s="18">
        <f t="shared" si="0"/>
        <v>328.5</v>
      </c>
    </row>
    <row r="11" spans="1:17" ht="17.25" customHeight="1" x14ac:dyDescent="0.25">
      <c r="A11" s="19" t="s">
        <v>19</v>
      </c>
      <c r="B11" s="20" t="s">
        <v>20</v>
      </c>
      <c r="C11" s="21">
        <v>223.2</v>
      </c>
      <c r="D11" s="22">
        <v>166.9</v>
      </c>
      <c r="E11" s="23">
        <f t="shared" ref="E11:E19" si="1">F11+G11+H11+I11+J11+K11+L11+M11+N11+O11+P11+Q11</f>
        <v>114</v>
      </c>
      <c r="F11" s="24">
        <v>9.5</v>
      </c>
      <c r="G11" s="25">
        <v>9.5</v>
      </c>
      <c r="H11" s="25">
        <v>9.5</v>
      </c>
      <c r="I11" s="25">
        <v>9.5</v>
      </c>
      <c r="J11" s="25">
        <v>9.5</v>
      </c>
      <c r="K11" s="26">
        <v>9.5</v>
      </c>
      <c r="L11" s="25">
        <v>9.5</v>
      </c>
      <c r="M11" s="25">
        <v>9.5</v>
      </c>
      <c r="N11" s="25">
        <v>9.5</v>
      </c>
      <c r="O11" s="25">
        <v>9.5</v>
      </c>
      <c r="P11" s="25">
        <v>9.5</v>
      </c>
      <c r="Q11" s="27">
        <v>9.5</v>
      </c>
    </row>
    <row r="12" spans="1:17" ht="15.75" x14ac:dyDescent="0.25">
      <c r="A12" s="19" t="s">
        <v>21</v>
      </c>
      <c r="B12" s="28" t="s">
        <v>22</v>
      </c>
      <c r="C12" s="29">
        <v>150</v>
      </c>
      <c r="D12" s="30">
        <v>125</v>
      </c>
      <c r="E12" s="31">
        <f t="shared" si="1"/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3">
        <v>0</v>
      </c>
    </row>
    <row r="13" spans="1:17" ht="15.75" x14ac:dyDescent="0.25">
      <c r="A13" s="34" t="s">
        <v>23</v>
      </c>
      <c r="B13" s="35" t="s">
        <v>25</v>
      </c>
      <c r="C13" s="36">
        <v>77.599999999999994</v>
      </c>
      <c r="D13" s="36">
        <v>88.5</v>
      </c>
      <c r="E13" s="37">
        <f t="shared" si="1"/>
        <v>99.1</v>
      </c>
      <c r="F13" s="38">
        <v>8.1</v>
      </c>
      <c r="G13" s="39">
        <v>8.1999999999999993</v>
      </c>
      <c r="H13" s="39">
        <v>8.1999999999999993</v>
      </c>
      <c r="I13" s="39">
        <v>8.1999999999999993</v>
      </c>
      <c r="J13" s="39">
        <v>8.1999999999999993</v>
      </c>
      <c r="K13" s="39">
        <v>8.1999999999999993</v>
      </c>
      <c r="L13" s="39">
        <v>8.1999999999999993</v>
      </c>
      <c r="M13" s="39">
        <v>8.1999999999999993</v>
      </c>
      <c r="N13" s="39">
        <v>8.3000000000000007</v>
      </c>
      <c r="O13" s="39">
        <v>8.3000000000000007</v>
      </c>
      <c r="P13" s="39">
        <v>8.5</v>
      </c>
      <c r="Q13" s="40">
        <v>8.5</v>
      </c>
    </row>
    <row r="14" spans="1:17" ht="31.5" x14ac:dyDescent="0.25">
      <c r="A14" s="41" t="s">
        <v>24</v>
      </c>
      <c r="B14" s="42" t="s">
        <v>109</v>
      </c>
      <c r="C14" s="21">
        <v>0</v>
      </c>
      <c r="D14" s="21">
        <v>284.5</v>
      </c>
      <c r="E14" s="43">
        <f t="shared" si="1"/>
        <v>1661</v>
      </c>
      <c r="F14" s="44">
        <v>103.1</v>
      </c>
      <c r="G14" s="45">
        <v>113.7</v>
      </c>
      <c r="H14" s="45">
        <v>135.5</v>
      </c>
      <c r="I14" s="45">
        <v>136</v>
      </c>
      <c r="J14" s="45">
        <v>147.5</v>
      </c>
      <c r="K14" s="45">
        <v>148</v>
      </c>
      <c r="L14" s="45">
        <v>149.69999999999999</v>
      </c>
      <c r="M14" s="45">
        <v>153</v>
      </c>
      <c r="N14" s="45">
        <v>153.5</v>
      </c>
      <c r="O14" s="45">
        <v>140.5</v>
      </c>
      <c r="P14" s="45">
        <v>137</v>
      </c>
      <c r="Q14" s="46">
        <v>143.5</v>
      </c>
    </row>
    <row r="15" spans="1:17" ht="15.75" x14ac:dyDescent="0.25">
      <c r="A15" s="47" t="s">
        <v>102</v>
      </c>
      <c r="B15" s="28" t="s">
        <v>114</v>
      </c>
      <c r="C15" s="30">
        <v>0</v>
      </c>
      <c r="D15" s="30">
        <v>0</v>
      </c>
      <c r="E15" s="31">
        <f t="shared" si="1"/>
        <v>36</v>
      </c>
      <c r="F15" s="48"/>
      <c r="G15" s="49"/>
      <c r="H15" s="49"/>
      <c r="I15" s="49">
        <v>4</v>
      </c>
      <c r="J15" s="49">
        <v>4</v>
      </c>
      <c r="K15" s="49">
        <v>4</v>
      </c>
      <c r="L15" s="49">
        <v>4</v>
      </c>
      <c r="M15" s="49">
        <v>4</v>
      </c>
      <c r="N15" s="49">
        <v>4</v>
      </c>
      <c r="O15" s="49">
        <v>4</v>
      </c>
      <c r="P15" s="49">
        <v>4</v>
      </c>
      <c r="Q15" s="33">
        <v>4</v>
      </c>
    </row>
    <row r="16" spans="1:17" ht="31.5" x14ac:dyDescent="0.25">
      <c r="A16" s="19" t="s">
        <v>110</v>
      </c>
      <c r="B16" s="28" t="s">
        <v>117</v>
      </c>
      <c r="C16" s="30">
        <v>0</v>
      </c>
      <c r="D16" s="30">
        <v>0</v>
      </c>
      <c r="E16" s="31">
        <f t="shared" si="1"/>
        <v>120</v>
      </c>
      <c r="F16" s="48"/>
      <c r="G16" s="49"/>
      <c r="H16" s="49"/>
      <c r="I16" s="49"/>
      <c r="J16" s="49">
        <v>15</v>
      </c>
      <c r="K16" s="49">
        <v>15</v>
      </c>
      <c r="L16" s="49">
        <v>15</v>
      </c>
      <c r="M16" s="49">
        <v>15</v>
      </c>
      <c r="N16" s="49">
        <v>15</v>
      </c>
      <c r="O16" s="49">
        <v>15</v>
      </c>
      <c r="P16" s="49">
        <v>15</v>
      </c>
      <c r="Q16" s="33">
        <v>15</v>
      </c>
    </row>
    <row r="17" spans="1:25" ht="31.5" x14ac:dyDescent="0.25">
      <c r="A17" s="47" t="s">
        <v>111</v>
      </c>
      <c r="B17" s="28" t="s">
        <v>115</v>
      </c>
      <c r="C17" s="30">
        <v>0</v>
      </c>
      <c r="D17" s="30">
        <v>0</v>
      </c>
      <c r="E17" s="31">
        <f t="shared" si="1"/>
        <v>105</v>
      </c>
      <c r="F17" s="48"/>
      <c r="G17" s="49"/>
      <c r="H17" s="49"/>
      <c r="I17" s="49"/>
      <c r="J17" s="49"/>
      <c r="K17" s="49">
        <v>15</v>
      </c>
      <c r="L17" s="49">
        <v>15</v>
      </c>
      <c r="M17" s="49">
        <v>15</v>
      </c>
      <c r="N17" s="49">
        <v>15</v>
      </c>
      <c r="O17" s="49">
        <v>15</v>
      </c>
      <c r="P17" s="49">
        <v>15</v>
      </c>
      <c r="Q17" s="33">
        <v>15</v>
      </c>
    </row>
    <row r="18" spans="1:25" ht="15.75" x14ac:dyDescent="0.25">
      <c r="A18" s="19" t="s">
        <v>112</v>
      </c>
      <c r="B18" s="28" t="s">
        <v>116</v>
      </c>
      <c r="C18" s="30">
        <v>0</v>
      </c>
      <c r="D18" s="30">
        <v>0</v>
      </c>
      <c r="E18" s="31">
        <f t="shared" si="1"/>
        <v>258</v>
      </c>
      <c r="F18" s="48"/>
      <c r="G18" s="49"/>
      <c r="H18" s="49"/>
      <c r="I18" s="49"/>
      <c r="J18" s="49"/>
      <c r="K18" s="49">
        <v>30</v>
      </c>
      <c r="L18" s="49">
        <v>30</v>
      </c>
      <c r="M18" s="49">
        <v>30</v>
      </c>
      <c r="N18" s="49">
        <v>42</v>
      </c>
      <c r="O18" s="49">
        <v>42</v>
      </c>
      <c r="P18" s="49">
        <v>42</v>
      </c>
      <c r="Q18" s="33">
        <v>42</v>
      </c>
    </row>
    <row r="19" spans="1:25" ht="15.75" x14ac:dyDescent="0.25">
      <c r="A19" s="50" t="s">
        <v>113</v>
      </c>
      <c r="B19" s="51" t="s">
        <v>85</v>
      </c>
      <c r="C19" s="52">
        <v>955.1</v>
      </c>
      <c r="D19" s="52">
        <v>838.5</v>
      </c>
      <c r="E19" s="53">
        <f t="shared" si="1"/>
        <v>955.9</v>
      </c>
      <c r="F19" s="54">
        <v>54</v>
      </c>
      <c r="G19" s="55">
        <v>51.9</v>
      </c>
      <c r="H19" s="55">
        <v>65</v>
      </c>
      <c r="I19" s="55">
        <v>77</v>
      </c>
      <c r="J19" s="55">
        <v>83</v>
      </c>
      <c r="K19" s="55">
        <v>88</v>
      </c>
      <c r="L19" s="55">
        <v>88</v>
      </c>
      <c r="M19" s="55">
        <v>93</v>
      </c>
      <c r="N19" s="55">
        <v>91</v>
      </c>
      <c r="O19" s="55">
        <v>88</v>
      </c>
      <c r="P19" s="55">
        <v>86</v>
      </c>
      <c r="Q19" s="56">
        <v>91</v>
      </c>
    </row>
    <row r="20" spans="1:25" ht="3.75" customHeight="1" x14ac:dyDescent="0.25">
      <c r="A20" s="57"/>
      <c r="B20" s="58"/>
      <c r="C20" s="59"/>
      <c r="D20" s="59"/>
      <c r="E20" s="6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3"/>
    </row>
    <row r="21" spans="1:25" ht="15.75" x14ac:dyDescent="0.25">
      <c r="A21" s="14">
        <v>2</v>
      </c>
      <c r="B21" s="15" t="s">
        <v>26</v>
      </c>
      <c r="C21" s="16">
        <f>C22+C25+C28+C31+C34+C40+C41+C49+C55+C54</f>
        <v>1390.8999999999999</v>
      </c>
      <c r="D21" s="64">
        <f>D22+D25+D28+D31+D34+D40+D41+D49+D55+D54</f>
        <v>1501.7</v>
      </c>
      <c r="E21" s="16">
        <f>F21+G21+H21+I21+J21+K21+L21+M21+N21+O21+P21+Q21</f>
        <v>3341.8999999999996</v>
      </c>
      <c r="F21" s="65">
        <f t="shared" ref="F21:Q21" si="2">F22+F25+F28+F31+F34+F40+F41+F49+F55+F54</f>
        <v>203.19999999999996</v>
      </c>
      <c r="G21" s="16">
        <f t="shared" si="2"/>
        <v>192.49999999999997</v>
      </c>
      <c r="H21" s="16">
        <f t="shared" si="2"/>
        <v>243.6</v>
      </c>
      <c r="I21" s="16">
        <f t="shared" si="2"/>
        <v>252.29999999999998</v>
      </c>
      <c r="J21" s="16">
        <f t="shared" si="2"/>
        <v>265</v>
      </c>
      <c r="K21" s="16">
        <f t="shared" si="2"/>
        <v>317.70000000000005</v>
      </c>
      <c r="L21" s="16">
        <f t="shared" si="2"/>
        <v>315.60000000000002</v>
      </c>
      <c r="M21" s="16">
        <f t="shared" si="2"/>
        <v>317.90000000000003</v>
      </c>
      <c r="N21" s="16">
        <f t="shared" si="2"/>
        <v>315.60000000000002</v>
      </c>
      <c r="O21" s="16">
        <f t="shared" si="2"/>
        <v>309.09999999999997</v>
      </c>
      <c r="P21" s="16">
        <f t="shared" si="2"/>
        <v>304.7</v>
      </c>
      <c r="Q21" s="16">
        <f t="shared" si="2"/>
        <v>304.7</v>
      </c>
      <c r="R21" s="173"/>
    </row>
    <row r="22" spans="1:25" ht="15.75" x14ac:dyDescent="0.25">
      <c r="A22" s="66" t="s">
        <v>27</v>
      </c>
      <c r="B22" s="67" t="s">
        <v>28</v>
      </c>
      <c r="C22" s="68">
        <f>SUM(C23:C24)</f>
        <v>649.70000000000005</v>
      </c>
      <c r="D22" s="69">
        <f>SUM(D23:D24)</f>
        <v>715.90000000000009</v>
      </c>
      <c r="E22" s="16">
        <f>F22+G22+H22+I22+J22+K22+L22+M22+N22+O22+Q22+P22</f>
        <v>1452.7</v>
      </c>
      <c r="F22" s="64">
        <f t="shared" ref="F22:L22" si="3">F23+F24</f>
        <v>88.5</v>
      </c>
      <c r="G22" s="70">
        <f t="shared" si="3"/>
        <v>87.699999999999989</v>
      </c>
      <c r="H22" s="70">
        <f t="shared" si="3"/>
        <v>114.9</v>
      </c>
      <c r="I22" s="70">
        <f t="shared" si="3"/>
        <v>108</v>
      </c>
      <c r="J22" s="70">
        <f t="shared" si="3"/>
        <v>115.2</v>
      </c>
      <c r="K22" s="70">
        <f t="shared" si="3"/>
        <v>133.1</v>
      </c>
      <c r="L22" s="70">
        <f t="shared" si="3"/>
        <v>135.9</v>
      </c>
      <c r="M22" s="70">
        <f>M23+M24</f>
        <v>137</v>
      </c>
      <c r="N22" s="70">
        <f>N23+N24</f>
        <v>133.5</v>
      </c>
      <c r="O22" s="70">
        <f>O23+O24</f>
        <v>133.69999999999999</v>
      </c>
      <c r="P22" s="70">
        <f>P23+P24</f>
        <v>132.6</v>
      </c>
      <c r="Q22" s="71">
        <f>Q23+Q24</f>
        <v>132.6</v>
      </c>
    </row>
    <row r="23" spans="1:25" ht="16.5" thickBot="1" x14ac:dyDescent="0.3">
      <c r="A23" s="76" t="s">
        <v>29</v>
      </c>
      <c r="B23" s="157" t="s">
        <v>30</v>
      </c>
      <c r="C23" s="120">
        <v>388.8</v>
      </c>
      <c r="D23" s="121">
        <v>384.3</v>
      </c>
      <c r="E23" s="122">
        <f>F23+G23+H23+I23+J23+K23+L23+M23+N23+O23+P23+Q23</f>
        <v>434.8</v>
      </c>
      <c r="F23" s="87">
        <v>30.9</v>
      </c>
      <c r="G23" s="62">
        <v>30.9</v>
      </c>
      <c r="H23" s="62">
        <v>39</v>
      </c>
      <c r="I23" s="62">
        <v>36.5</v>
      </c>
      <c r="J23" s="62">
        <v>36.5</v>
      </c>
      <c r="K23" s="62">
        <v>36.5</v>
      </c>
      <c r="L23" s="62">
        <v>38.700000000000003</v>
      </c>
      <c r="M23" s="62">
        <v>39.799999999999997</v>
      </c>
      <c r="N23" s="62">
        <v>36.5</v>
      </c>
      <c r="O23" s="62">
        <v>36.5</v>
      </c>
      <c r="P23" s="62">
        <v>36.5</v>
      </c>
      <c r="Q23" s="158">
        <v>36.5</v>
      </c>
    </row>
    <row r="24" spans="1:25" ht="16.5" thickBot="1" x14ac:dyDescent="0.3">
      <c r="A24" s="159" t="s">
        <v>31</v>
      </c>
      <c r="B24" s="160" t="s">
        <v>32</v>
      </c>
      <c r="C24" s="125">
        <v>260.89999999999998</v>
      </c>
      <c r="D24" s="126">
        <v>331.6</v>
      </c>
      <c r="E24" s="161">
        <f>F24+G24+H24+I24+J24+K24+L24+M24+N24+O24+P24+Q24</f>
        <v>1017.9000000000002</v>
      </c>
      <c r="F24" s="162">
        <v>57.6</v>
      </c>
      <c r="G24" s="163">
        <v>56.8</v>
      </c>
      <c r="H24" s="163">
        <v>75.900000000000006</v>
      </c>
      <c r="I24" s="163">
        <v>71.5</v>
      </c>
      <c r="J24" s="163">
        <v>78.7</v>
      </c>
      <c r="K24" s="163">
        <v>96.6</v>
      </c>
      <c r="L24" s="163">
        <v>97.2</v>
      </c>
      <c r="M24" s="163">
        <v>97.2</v>
      </c>
      <c r="N24" s="163">
        <v>97</v>
      </c>
      <c r="O24" s="163">
        <v>97.2</v>
      </c>
      <c r="P24" s="163">
        <v>96.1</v>
      </c>
      <c r="Q24" s="164">
        <v>96.1</v>
      </c>
    </row>
    <row r="25" spans="1:25" ht="16.5" thickBot="1" x14ac:dyDescent="0.3">
      <c r="A25" s="172" t="s">
        <v>33</v>
      </c>
      <c r="B25" s="80" t="s">
        <v>34</v>
      </c>
      <c r="C25" s="81">
        <f>SUM(C26:C27)</f>
        <v>140.80000000000001</v>
      </c>
      <c r="D25" s="82">
        <f>SUM(D26:D27)</f>
        <v>134.4</v>
      </c>
      <c r="E25" s="83">
        <f>F25+G25+H25+I25+J25+K25+L25+M25+N25+O25+P25+Q25</f>
        <v>312.20000000000005</v>
      </c>
      <c r="F25" s="84">
        <f t="shared" ref="F25:Q25" si="4">F26+F27</f>
        <v>17.5</v>
      </c>
      <c r="G25" s="85">
        <f t="shared" si="4"/>
        <v>17.3</v>
      </c>
      <c r="H25" s="85">
        <f t="shared" si="4"/>
        <v>22.299999999999997</v>
      </c>
      <c r="I25" s="85">
        <f t="shared" si="4"/>
        <v>23.7</v>
      </c>
      <c r="J25" s="85">
        <f t="shared" si="4"/>
        <v>25.3</v>
      </c>
      <c r="K25" s="85">
        <f t="shared" si="4"/>
        <v>29.2</v>
      </c>
      <c r="L25" s="85">
        <f t="shared" si="4"/>
        <v>29.9</v>
      </c>
      <c r="M25" s="85">
        <f t="shared" si="4"/>
        <v>30.099999999999998</v>
      </c>
      <c r="N25" s="85">
        <f t="shared" si="4"/>
        <v>29.3</v>
      </c>
      <c r="O25" s="85">
        <f t="shared" si="4"/>
        <v>29.4</v>
      </c>
      <c r="P25" s="85">
        <f t="shared" si="4"/>
        <v>29.1</v>
      </c>
      <c r="Q25" s="65">
        <f t="shared" si="4"/>
        <v>29.1</v>
      </c>
    </row>
    <row r="26" spans="1:25" ht="15.75" x14ac:dyDescent="0.25">
      <c r="A26" s="171" t="s">
        <v>35</v>
      </c>
      <c r="B26" s="72" t="s">
        <v>30</v>
      </c>
      <c r="C26" s="22">
        <v>85.7</v>
      </c>
      <c r="D26" s="86">
        <v>83.7</v>
      </c>
      <c r="E26" s="23">
        <f>F26+G26+H26+I26+J26+K26+L26+M26+N26+O26+P26+Q26</f>
        <v>95.4</v>
      </c>
      <c r="F26" s="24">
        <v>6.8</v>
      </c>
      <c r="G26" s="74">
        <v>6.8</v>
      </c>
      <c r="H26" s="74">
        <v>8.6</v>
      </c>
      <c r="I26" s="74">
        <v>8</v>
      </c>
      <c r="J26" s="74">
        <v>8</v>
      </c>
      <c r="K26" s="74">
        <v>8</v>
      </c>
      <c r="L26" s="74">
        <v>8.5</v>
      </c>
      <c r="M26" s="74">
        <v>8.6999999999999993</v>
      </c>
      <c r="N26" s="74">
        <v>8</v>
      </c>
      <c r="O26" s="74">
        <v>8</v>
      </c>
      <c r="P26" s="74">
        <v>8</v>
      </c>
      <c r="Q26" s="75">
        <v>8</v>
      </c>
    </row>
    <row r="27" spans="1:25" ht="16.5" thickBot="1" x14ac:dyDescent="0.3">
      <c r="A27" s="76" t="s">
        <v>36</v>
      </c>
      <c r="B27" s="77" t="s">
        <v>32</v>
      </c>
      <c r="C27" s="36">
        <v>55.1</v>
      </c>
      <c r="D27" s="38">
        <v>50.7</v>
      </c>
      <c r="E27" s="37">
        <f>F27+G27+H27+I27+J27+K27+L27+M27+N27+O27+P27+Q27</f>
        <v>216.8</v>
      </c>
      <c r="F27" s="87">
        <v>10.7</v>
      </c>
      <c r="G27" s="39">
        <v>10.5</v>
      </c>
      <c r="H27" s="39">
        <v>13.7</v>
      </c>
      <c r="I27" s="39">
        <v>15.7</v>
      </c>
      <c r="J27" s="39">
        <v>17.3</v>
      </c>
      <c r="K27" s="39">
        <v>21.2</v>
      </c>
      <c r="L27" s="39">
        <v>21.4</v>
      </c>
      <c r="M27" s="39">
        <v>21.4</v>
      </c>
      <c r="N27" s="39">
        <v>21.3</v>
      </c>
      <c r="O27" s="39">
        <v>21.4</v>
      </c>
      <c r="P27" s="39">
        <v>21.1</v>
      </c>
      <c r="Q27" s="88">
        <v>21.1</v>
      </c>
      <c r="T27" s="89"/>
    </row>
    <row r="28" spans="1:25" s="90" customFormat="1" ht="16.5" thickBot="1" x14ac:dyDescent="0.3">
      <c r="A28" s="168" t="s">
        <v>37</v>
      </c>
      <c r="B28" s="67" t="s">
        <v>38</v>
      </c>
      <c r="C28" s="68">
        <f>C29+C30</f>
        <v>22.1</v>
      </c>
      <c r="D28" s="69">
        <f>D29+D30</f>
        <v>23.7</v>
      </c>
      <c r="E28" s="16">
        <f t="shared" ref="E28:E48" si="5">F28+G28+H28+I28+J28+K28+L28+M28+N28+O28+P28+Q28</f>
        <v>85.5</v>
      </c>
      <c r="F28" s="64">
        <f t="shared" ref="F28:Q28" si="6">F29+F30</f>
        <v>3.4</v>
      </c>
      <c r="G28" s="70">
        <f t="shared" si="6"/>
        <v>4.9000000000000004</v>
      </c>
      <c r="H28" s="70">
        <f t="shared" si="6"/>
        <v>4</v>
      </c>
      <c r="I28" s="70">
        <f t="shared" si="6"/>
        <v>4.2</v>
      </c>
      <c r="J28" s="70">
        <f t="shared" si="6"/>
        <v>9.5</v>
      </c>
      <c r="K28" s="70">
        <f t="shared" si="6"/>
        <v>14.5</v>
      </c>
      <c r="L28" s="70">
        <f t="shared" si="6"/>
        <v>7.5</v>
      </c>
      <c r="M28" s="70">
        <f t="shared" si="6"/>
        <v>7.5</v>
      </c>
      <c r="N28" s="70">
        <f t="shared" si="6"/>
        <v>7.5</v>
      </c>
      <c r="O28" s="70">
        <f t="shared" si="6"/>
        <v>7.5</v>
      </c>
      <c r="P28" s="70">
        <f t="shared" si="6"/>
        <v>7.5</v>
      </c>
      <c r="Q28" s="18">
        <f t="shared" si="6"/>
        <v>7.5</v>
      </c>
      <c r="T28" s="1"/>
      <c r="U28" s="1"/>
      <c r="V28" s="1"/>
      <c r="W28" s="1"/>
      <c r="X28" s="1"/>
      <c r="Y28" s="1"/>
    </row>
    <row r="29" spans="1:25" s="91" customFormat="1" ht="15.75" x14ac:dyDescent="0.25">
      <c r="A29" s="170" t="s">
        <v>39</v>
      </c>
      <c r="B29" s="72" t="s">
        <v>40</v>
      </c>
      <c r="C29" s="22">
        <v>16.3</v>
      </c>
      <c r="D29" s="73">
        <v>17.899999999999999</v>
      </c>
      <c r="E29" s="23">
        <f t="shared" si="5"/>
        <v>56.1</v>
      </c>
      <c r="F29" s="24">
        <v>1.5</v>
      </c>
      <c r="G29" s="74">
        <v>2.4</v>
      </c>
      <c r="H29" s="74">
        <v>1.5</v>
      </c>
      <c r="I29" s="74">
        <v>1.7</v>
      </c>
      <c r="J29" s="74">
        <v>7</v>
      </c>
      <c r="K29" s="74">
        <v>12</v>
      </c>
      <c r="L29" s="74">
        <v>5</v>
      </c>
      <c r="M29" s="74">
        <v>5</v>
      </c>
      <c r="N29" s="74">
        <v>5</v>
      </c>
      <c r="O29" s="74">
        <v>5</v>
      </c>
      <c r="P29" s="74">
        <v>5</v>
      </c>
      <c r="Q29" s="92">
        <v>5</v>
      </c>
      <c r="T29" s="1"/>
      <c r="U29" s="1"/>
      <c r="V29" s="1"/>
      <c r="W29" s="1"/>
      <c r="X29" s="1"/>
      <c r="Y29" s="1"/>
    </row>
    <row r="30" spans="1:25" ht="17.25" customHeight="1" thickBot="1" x14ac:dyDescent="0.4">
      <c r="A30" s="169" t="s">
        <v>41</v>
      </c>
      <c r="B30" s="77" t="s">
        <v>42</v>
      </c>
      <c r="C30" s="36">
        <v>5.8</v>
      </c>
      <c r="D30" s="78">
        <v>5.8</v>
      </c>
      <c r="E30" s="37">
        <f t="shared" si="5"/>
        <v>29.4</v>
      </c>
      <c r="F30" s="79">
        <v>1.9</v>
      </c>
      <c r="G30" s="39">
        <v>2.5</v>
      </c>
      <c r="H30" s="39">
        <v>2.5</v>
      </c>
      <c r="I30" s="39">
        <v>2.5</v>
      </c>
      <c r="J30" s="39">
        <v>2.5</v>
      </c>
      <c r="K30" s="39">
        <v>2.5</v>
      </c>
      <c r="L30" s="39">
        <v>2.5</v>
      </c>
      <c r="M30" s="39">
        <v>2.5</v>
      </c>
      <c r="N30" s="39">
        <v>2.5</v>
      </c>
      <c r="O30" s="39">
        <v>2.5</v>
      </c>
      <c r="P30" s="39">
        <v>2.5</v>
      </c>
      <c r="Q30" s="40">
        <v>2.5</v>
      </c>
      <c r="R30" s="93"/>
      <c r="T30" s="89"/>
    </row>
    <row r="31" spans="1:25" s="90" customFormat="1" ht="16.5" thickBot="1" x14ac:dyDescent="0.3">
      <c r="A31" s="168" t="s">
        <v>43</v>
      </c>
      <c r="B31" s="94" t="s">
        <v>44</v>
      </c>
      <c r="C31" s="16">
        <f>C32+C33</f>
        <v>255.6</v>
      </c>
      <c r="D31" s="17">
        <f>D32+D33</f>
        <v>200.7</v>
      </c>
      <c r="E31" s="16">
        <f t="shared" si="5"/>
        <v>158.80000000000001</v>
      </c>
      <c r="F31" s="64">
        <f>F32+F33</f>
        <v>12.5</v>
      </c>
      <c r="G31" s="70">
        <f>G32+G33</f>
        <v>13.3</v>
      </c>
      <c r="H31" s="70">
        <f t="shared" ref="H31:P31" si="7">H32+H33</f>
        <v>13.3</v>
      </c>
      <c r="I31" s="70">
        <f t="shared" si="7"/>
        <v>13.3</v>
      </c>
      <c r="J31" s="70">
        <f t="shared" si="7"/>
        <v>13.3</v>
      </c>
      <c r="K31" s="70">
        <f t="shared" si="7"/>
        <v>13.3</v>
      </c>
      <c r="L31" s="70">
        <f t="shared" si="7"/>
        <v>13.3</v>
      </c>
      <c r="M31" s="70">
        <f t="shared" si="7"/>
        <v>13.3</v>
      </c>
      <c r="N31" s="70">
        <f t="shared" si="7"/>
        <v>13.3</v>
      </c>
      <c r="O31" s="70">
        <f t="shared" si="7"/>
        <v>13.3</v>
      </c>
      <c r="P31" s="70">
        <f t="shared" si="7"/>
        <v>13.3</v>
      </c>
      <c r="Q31" s="18">
        <f>Q32+Q33</f>
        <v>13.3</v>
      </c>
      <c r="T31" s="1"/>
      <c r="U31" s="1"/>
      <c r="V31" s="1"/>
      <c r="W31" s="1"/>
      <c r="X31" s="1"/>
      <c r="Y31" s="1"/>
    </row>
    <row r="32" spans="1:25" ht="31.5" x14ac:dyDescent="0.25">
      <c r="A32" s="167" t="s">
        <v>45</v>
      </c>
      <c r="B32" s="72" t="s">
        <v>46</v>
      </c>
      <c r="C32" s="22">
        <v>223.2</v>
      </c>
      <c r="D32" s="73">
        <v>166.9</v>
      </c>
      <c r="E32" s="23">
        <f t="shared" si="5"/>
        <v>114</v>
      </c>
      <c r="F32" s="24">
        <v>9.5</v>
      </c>
      <c r="G32" s="74">
        <v>9.5</v>
      </c>
      <c r="H32" s="74">
        <v>9.5</v>
      </c>
      <c r="I32" s="74">
        <v>9.5</v>
      </c>
      <c r="J32" s="74">
        <v>9.5</v>
      </c>
      <c r="K32" s="74">
        <v>9.5</v>
      </c>
      <c r="L32" s="74">
        <v>9.5</v>
      </c>
      <c r="M32" s="74">
        <v>9.5</v>
      </c>
      <c r="N32" s="74">
        <v>9.5</v>
      </c>
      <c r="O32" s="74">
        <v>9.5</v>
      </c>
      <c r="P32" s="74">
        <v>9.5</v>
      </c>
      <c r="Q32" s="92">
        <v>9.5</v>
      </c>
    </row>
    <row r="33" spans="1:25" ht="16.5" thickBot="1" x14ac:dyDescent="0.3">
      <c r="A33" s="34" t="s">
        <v>47</v>
      </c>
      <c r="B33" s="77" t="s">
        <v>48</v>
      </c>
      <c r="C33" s="36">
        <v>32.4</v>
      </c>
      <c r="D33" s="78">
        <v>33.799999999999997</v>
      </c>
      <c r="E33" s="37">
        <f t="shared" si="5"/>
        <v>44.79999999999999</v>
      </c>
      <c r="F33" s="79">
        <v>3</v>
      </c>
      <c r="G33" s="39">
        <v>3.8</v>
      </c>
      <c r="H33" s="39">
        <v>3.8</v>
      </c>
      <c r="I33" s="39">
        <v>3.8</v>
      </c>
      <c r="J33" s="39">
        <v>3.8</v>
      </c>
      <c r="K33" s="39">
        <v>3.8</v>
      </c>
      <c r="L33" s="39">
        <v>3.8</v>
      </c>
      <c r="M33" s="39">
        <v>3.8</v>
      </c>
      <c r="N33" s="39">
        <v>3.8</v>
      </c>
      <c r="O33" s="39">
        <v>3.8</v>
      </c>
      <c r="P33" s="39">
        <v>3.8</v>
      </c>
      <c r="Q33" s="88">
        <v>3.8</v>
      </c>
      <c r="T33" s="89"/>
    </row>
    <row r="34" spans="1:25" s="90" customFormat="1" ht="16.5" thickBot="1" x14ac:dyDescent="0.3">
      <c r="A34" s="168" t="s">
        <v>49</v>
      </c>
      <c r="B34" s="95" t="s">
        <v>50</v>
      </c>
      <c r="C34" s="68">
        <f>C35+C36+C37</f>
        <v>159.80000000000001</v>
      </c>
      <c r="D34" s="69">
        <f>D35+D36+D37+D38+D39</f>
        <v>211.39999999999998</v>
      </c>
      <c r="E34" s="16">
        <f>F34+G34+H34+M34+N34+O34+P34+Q34+I34+J34+K34+L34</f>
        <v>655.20000000000016</v>
      </c>
      <c r="F34" s="17">
        <f>+F35+F36+F37+F38+F39</f>
        <v>53.8</v>
      </c>
      <c r="G34" s="17">
        <f t="shared" ref="G34:Q34" si="8">+G35+G36+G37+G38+G39</f>
        <v>52.199999999999996</v>
      </c>
      <c r="H34" s="17">
        <f t="shared" si="8"/>
        <v>60.5</v>
      </c>
      <c r="I34" s="17">
        <f t="shared" si="8"/>
        <v>53.7</v>
      </c>
      <c r="J34" s="17">
        <f t="shared" si="8"/>
        <v>46.7</v>
      </c>
      <c r="K34" s="17">
        <f t="shared" si="8"/>
        <v>48</v>
      </c>
      <c r="L34" s="17">
        <f t="shared" si="8"/>
        <v>48</v>
      </c>
      <c r="M34" s="17">
        <f t="shared" si="8"/>
        <v>48</v>
      </c>
      <c r="N34" s="17">
        <f t="shared" si="8"/>
        <v>49</v>
      </c>
      <c r="O34" s="17">
        <f t="shared" si="8"/>
        <v>57.1</v>
      </c>
      <c r="P34" s="17">
        <f t="shared" si="8"/>
        <v>69.099999999999994</v>
      </c>
      <c r="Q34" s="16">
        <f t="shared" si="8"/>
        <v>69.099999999999994</v>
      </c>
      <c r="U34" s="1"/>
      <c r="V34" s="1"/>
      <c r="W34" s="1"/>
      <c r="X34" s="1"/>
      <c r="Y34" s="1"/>
    </row>
    <row r="35" spans="1:25" ht="15.75" x14ac:dyDescent="0.25">
      <c r="A35" s="167" t="s">
        <v>51</v>
      </c>
      <c r="B35" s="96" t="s">
        <v>91</v>
      </c>
      <c r="C35" s="22">
        <v>62.4</v>
      </c>
      <c r="D35" s="73">
        <v>44.9</v>
      </c>
      <c r="E35" s="86">
        <f t="shared" si="5"/>
        <v>0</v>
      </c>
      <c r="F35" s="86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92">
        <v>0</v>
      </c>
      <c r="T35" s="91"/>
    </row>
    <row r="36" spans="1:25" ht="15.75" x14ac:dyDescent="0.25">
      <c r="A36" s="19" t="s">
        <v>52</v>
      </c>
      <c r="B36" s="97" t="s">
        <v>92</v>
      </c>
      <c r="C36" s="30">
        <v>57.2</v>
      </c>
      <c r="D36" s="98">
        <v>111.8</v>
      </c>
      <c r="E36" s="48">
        <f>F36+G36+H36+I36+J36+K36+L36+M36+N36+O36+P36+Q36</f>
        <v>426.1</v>
      </c>
      <c r="F36" s="99">
        <v>31.9</v>
      </c>
      <c r="G36" s="49">
        <v>30.2</v>
      </c>
      <c r="H36" s="49">
        <v>35.5</v>
      </c>
      <c r="I36" s="49">
        <v>35.5</v>
      </c>
      <c r="J36" s="49">
        <v>34.5</v>
      </c>
      <c r="K36" s="49">
        <v>35.5</v>
      </c>
      <c r="L36" s="49">
        <v>35.5</v>
      </c>
      <c r="M36" s="49">
        <v>35.5</v>
      </c>
      <c r="N36" s="49">
        <v>36.5</v>
      </c>
      <c r="O36" s="49">
        <v>38.5</v>
      </c>
      <c r="P36" s="49">
        <v>38.5</v>
      </c>
      <c r="Q36" s="100">
        <v>38.5</v>
      </c>
    </row>
    <row r="37" spans="1:25" ht="15.75" x14ac:dyDescent="0.25">
      <c r="A37" s="101" t="s">
        <v>53</v>
      </c>
      <c r="B37" s="102" t="s">
        <v>54</v>
      </c>
      <c r="C37" s="103">
        <v>40.200000000000003</v>
      </c>
      <c r="D37" s="78">
        <v>40.1</v>
      </c>
      <c r="E37" s="38">
        <f t="shared" si="5"/>
        <v>69.599999999999994</v>
      </c>
      <c r="F37" s="104">
        <v>4.5</v>
      </c>
      <c r="G37" s="39">
        <v>5.0999999999999996</v>
      </c>
      <c r="H37" s="39">
        <v>6</v>
      </c>
      <c r="I37" s="39">
        <v>6</v>
      </c>
      <c r="J37" s="39">
        <v>6</v>
      </c>
      <c r="K37" s="39">
        <v>6</v>
      </c>
      <c r="L37" s="39">
        <v>6</v>
      </c>
      <c r="M37" s="39">
        <v>6</v>
      </c>
      <c r="N37" s="39">
        <v>6</v>
      </c>
      <c r="O37" s="39">
        <v>6</v>
      </c>
      <c r="P37" s="39">
        <v>6</v>
      </c>
      <c r="Q37" s="88">
        <v>6</v>
      </c>
    </row>
    <row r="38" spans="1:25" ht="15.75" x14ac:dyDescent="0.25">
      <c r="A38" s="101" t="s">
        <v>103</v>
      </c>
      <c r="B38" s="102" t="s">
        <v>105</v>
      </c>
      <c r="C38" s="166">
        <v>0</v>
      </c>
      <c r="D38" s="30">
        <v>14.6</v>
      </c>
      <c r="E38" s="32">
        <f t="shared" si="5"/>
        <v>77.899999999999991</v>
      </c>
      <c r="F38" s="32">
        <v>8.4</v>
      </c>
      <c r="G38" s="49">
        <v>5.3</v>
      </c>
      <c r="H38" s="49">
        <v>6</v>
      </c>
      <c r="I38" s="49">
        <v>6.2</v>
      </c>
      <c r="J38" s="49">
        <v>6.2</v>
      </c>
      <c r="K38" s="49">
        <v>6.5</v>
      </c>
      <c r="L38" s="49">
        <v>6.5</v>
      </c>
      <c r="M38" s="49">
        <v>6.5</v>
      </c>
      <c r="N38" s="49">
        <v>6.5</v>
      </c>
      <c r="O38" s="49">
        <v>6.6</v>
      </c>
      <c r="P38" s="49">
        <v>6.6</v>
      </c>
      <c r="Q38" s="49">
        <v>6.6</v>
      </c>
    </row>
    <row r="39" spans="1:25" ht="16.5" thickBot="1" x14ac:dyDescent="0.3">
      <c r="A39" s="101" t="s">
        <v>104</v>
      </c>
      <c r="B39" s="165" t="s">
        <v>106</v>
      </c>
      <c r="C39" s="105">
        <v>0</v>
      </c>
      <c r="D39" s="52">
        <v>0</v>
      </c>
      <c r="E39" s="56">
        <f t="shared" si="5"/>
        <v>81.599999999999994</v>
      </c>
      <c r="F39" s="32">
        <v>9</v>
      </c>
      <c r="G39" s="49">
        <v>11.6</v>
      </c>
      <c r="H39" s="49">
        <v>13</v>
      </c>
      <c r="I39" s="49">
        <v>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6</v>
      </c>
      <c r="P39" s="49">
        <v>18</v>
      </c>
      <c r="Q39" s="49">
        <v>18</v>
      </c>
    </row>
    <row r="40" spans="1:25" s="90" customFormat="1" ht="16.5" thickBot="1" x14ac:dyDescent="0.3">
      <c r="A40" s="14" t="s">
        <v>55</v>
      </c>
      <c r="B40" s="67" t="s">
        <v>56</v>
      </c>
      <c r="C40" s="81">
        <v>4.8</v>
      </c>
      <c r="D40" s="82">
        <v>4.9000000000000004</v>
      </c>
      <c r="E40" s="106">
        <f t="shared" si="5"/>
        <v>7.1999999999999984</v>
      </c>
      <c r="F40" s="107">
        <v>0.6</v>
      </c>
      <c r="G40" s="107">
        <v>0.6</v>
      </c>
      <c r="H40" s="107">
        <v>0.6</v>
      </c>
      <c r="I40" s="107">
        <v>0.6</v>
      </c>
      <c r="J40" s="107">
        <v>0.6</v>
      </c>
      <c r="K40" s="107">
        <v>0.6</v>
      </c>
      <c r="L40" s="107">
        <v>0.6</v>
      </c>
      <c r="M40" s="107">
        <v>0.6</v>
      </c>
      <c r="N40" s="107">
        <v>0.6</v>
      </c>
      <c r="O40" s="107">
        <v>0.6</v>
      </c>
      <c r="P40" s="107">
        <v>0.6</v>
      </c>
      <c r="Q40" s="83">
        <v>0.6</v>
      </c>
    </row>
    <row r="41" spans="1:25" s="90" customFormat="1" ht="16.5" thickBot="1" x14ac:dyDescent="0.3">
      <c r="A41" s="108" t="s">
        <v>57</v>
      </c>
      <c r="B41" s="67" t="s">
        <v>58</v>
      </c>
      <c r="C41" s="109">
        <f>SUM(C42:C48)</f>
        <v>120.3</v>
      </c>
      <c r="D41" s="17">
        <f>SUM(D42:D48)</f>
        <v>173.4</v>
      </c>
      <c r="E41" s="16">
        <f>F41+G41+H41+I41+J41+K41+L41+M41+N41+O41+P41+Q41</f>
        <v>383.20000000000005</v>
      </c>
      <c r="F41" s="17">
        <f t="shared" ref="F41:Q41" si="9">+F42+F43+F44+F48+F45+F46+F47</f>
        <v>23.299999999999997</v>
      </c>
      <c r="G41" s="70">
        <f t="shared" si="9"/>
        <v>12.8</v>
      </c>
      <c r="H41" s="70">
        <f t="shared" si="9"/>
        <v>21.3</v>
      </c>
      <c r="I41" s="70">
        <f t="shared" si="9"/>
        <v>18.8</v>
      </c>
      <c r="J41" s="70">
        <f t="shared" si="9"/>
        <v>24.8</v>
      </c>
      <c r="K41" s="70">
        <f t="shared" si="9"/>
        <v>49.400000000000006</v>
      </c>
      <c r="L41" s="70">
        <f t="shared" si="9"/>
        <v>50.8</v>
      </c>
      <c r="M41" s="70">
        <f t="shared" si="9"/>
        <v>50.8</v>
      </c>
      <c r="N41" s="70">
        <f t="shared" si="9"/>
        <v>50.8</v>
      </c>
      <c r="O41" s="70">
        <f t="shared" si="9"/>
        <v>36.799999999999997</v>
      </c>
      <c r="P41" s="70">
        <f t="shared" si="9"/>
        <v>21.8</v>
      </c>
      <c r="Q41" s="18">
        <f t="shared" si="9"/>
        <v>21.8</v>
      </c>
    </row>
    <row r="42" spans="1:25" ht="15.75" x14ac:dyDescent="0.25">
      <c r="A42" s="19" t="s">
        <v>59</v>
      </c>
      <c r="B42" s="72" t="s">
        <v>60</v>
      </c>
      <c r="C42" s="22">
        <v>4.8</v>
      </c>
      <c r="D42" s="73">
        <v>6.2</v>
      </c>
      <c r="E42" s="23">
        <f t="shared" si="5"/>
        <v>8.4</v>
      </c>
      <c r="F42" s="110">
        <v>0.7</v>
      </c>
      <c r="G42" s="74">
        <v>0.7</v>
      </c>
      <c r="H42" s="74">
        <v>0.7</v>
      </c>
      <c r="I42" s="74">
        <v>0.7</v>
      </c>
      <c r="J42" s="74">
        <v>0.7</v>
      </c>
      <c r="K42" s="74">
        <v>0.7</v>
      </c>
      <c r="L42" s="74">
        <v>0.7</v>
      </c>
      <c r="M42" s="74">
        <v>0.7</v>
      </c>
      <c r="N42" s="74">
        <v>0.7</v>
      </c>
      <c r="O42" s="74">
        <v>0.7</v>
      </c>
      <c r="P42" s="74">
        <v>0.7</v>
      </c>
      <c r="Q42" s="75">
        <v>0.7</v>
      </c>
    </row>
    <row r="43" spans="1:25" ht="15.75" x14ac:dyDescent="0.25">
      <c r="A43" s="19" t="s">
        <v>61</v>
      </c>
      <c r="B43" s="111" t="s">
        <v>62</v>
      </c>
      <c r="C43" s="30">
        <v>6</v>
      </c>
      <c r="D43" s="98">
        <v>6</v>
      </c>
      <c r="E43" s="31">
        <f t="shared" si="5"/>
        <v>7.0999999999999988</v>
      </c>
      <c r="F43" s="32">
        <v>0.5</v>
      </c>
      <c r="G43" s="49">
        <v>0.6</v>
      </c>
      <c r="H43" s="49">
        <v>0.6</v>
      </c>
      <c r="I43" s="49">
        <v>0.6</v>
      </c>
      <c r="J43" s="49">
        <v>0.6</v>
      </c>
      <c r="K43" s="49">
        <v>0.6</v>
      </c>
      <c r="L43" s="49">
        <v>0.6</v>
      </c>
      <c r="M43" s="49">
        <v>0.6</v>
      </c>
      <c r="N43" s="49">
        <v>0.6</v>
      </c>
      <c r="O43" s="49">
        <v>0.6</v>
      </c>
      <c r="P43" s="49">
        <v>0.6</v>
      </c>
      <c r="Q43" s="100">
        <v>0.6</v>
      </c>
    </row>
    <row r="44" spans="1:25" ht="15.75" x14ac:dyDescent="0.25">
      <c r="A44" s="19" t="s">
        <v>63</v>
      </c>
      <c r="B44" s="111" t="s">
        <v>96</v>
      </c>
      <c r="C44" s="30">
        <v>90</v>
      </c>
      <c r="D44" s="98">
        <v>90</v>
      </c>
      <c r="E44" s="31">
        <f t="shared" si="5"/>
        <v>90</v>
      </c>
      <c r="F44" s="32">
        <v>7.5</v>
      </c>
      <c r="G44" s="49">
        <v>7.5</v>
      </c>
      <c r="H44" s="49">
        <v>7.5</v>
      </c>
      <c r="I44" s="49">
        <v>7.5</v>
      </c>
      <c r="J44" s="49">
        <v>7.5</v>
      </c>
      <c r="K44" s="49">
        <v>7.5</v>
      </c>
      <c r="L44" s="49">
        <v>7.5</v>
      </c>
      <c r="M44" s="49">
        <v>7.5</v>
      </c>
      <c r="N44" s="49">
        <v>7.5</v>
      </c>
      <c r="O44" s="49">
        <v>7.5</v>
      </c>
      <c r="P44" s="49">
        <v>7.5</v>
      </c>
      <c r="Q44" s="100">
        <v>7.5</v>
      </c>
    </row>
    <row r="45" spans="1:25" ht="15.75" x14ac:dyDescent="0.25">
      <c r="A45" s="19" t="s">
        <v>64</v>
      </c>
      <c r="B45" s="111" t="s">
        <v>107</v>
      </c>
      <c r="C45" s="30">
        <v>0</v>
      </c>
      <c r="D45" s="98">
        <v>10</v>
      </c>
      <c r="E45" s="31">
        <f t="shared" si="5"/>
        <v>48</v>
      </c>
      <c r="F45" s="32">
        <v>4.5</v>
      </c>
      <c r="G45" s="49">
        <v>3.5</v>
      </c>
      <c r="H45" s="49">
        <v>4</v>
      </c>
      <c r="I45" s="49">
        <v>4</v>
      </c>
      <c r="J45" s="49">
        <v>4</v>
      </c>
      <c r="K45" s="49">
        <v>4</v>
      </c>
      <c r="L45" s="49">
        <v>4</v>
      </c>
      <c r="M45" s="49">
        <v>4</v>
      </c>
      <c r="N45" s="49">
        <v>4</v>
      </c>
      <c r="O45" s="49">
        <v>4</v>
      </c>
      <c r="P45" s="49">
        <v>4</v>
      </c>
      <c r="Q45" s="100">
        <v>4</v>
      </c>
    </row>
    <row r="46" spans="1:25" ht="15.75" x14ac:dyDescent="0.25">
      <c r="A46" s="19" t="s">
        <v>65</v>
      </c>
      <c r="B46" s="111" t="s">
        <v>108</v>
      </c>
      <c r="C46" s="30">
        <v>0</v>
      </c>
      <c r="D46" s="98">
        <v>6</v>
      </c>
      <c r="E46" s="31">
        <f t="shared" si="5"/>
        <v>37.5</v>
      </c>
      <c r="F46" s="32">
        <v>0</v>
      </c>
      <c r="G46" s="49">
        <v>0</v>
      </c>
      <c r="H46" s="49">
        <v>6</v>
      </c>
      <c r="I46" s="49">
        <v>3.5</v>
      </c>
      <c r="J46" s="49">
        <v>3.5</v>
      </c>
      <c r="K46" s="49">
        <v>3.5</v>
      </c>
      <c r="L46" s="49">
        <v>3.5</v>
      </c>
      <c r="M46" s="49">
        <v>3.5</v>
      </c>
      <c r="N46" s="49">
        <v>3.5</v>
      </c>
      <c r="O46" s="49">
        <v>3.5</v>
      </c>
      <c r="P46" s="49">
        <v>3.5</v>
      </c>
      <c r="Q46" s="100">
        <v>3.5</v>
      </c>
      <c r="S46" s="1" t="s">
        <v>66</v>
      </c>
    </row>
    <row r="47" spans="1:25" ht="15.75" x14ac:dyDescent="0.25">
      <c r="A47" s="19" t="s">
        <v>67</v>
      </c>
      <c r="B47" s="111" t="s">
        <v>90</v>
      </c>
      <c r="C47" s="30">
        <v>5.9</v>
      </c>
      <c r="D47" s="98">
        <v>5.4</v>
      </c>
      <c r="E47" s="31">
        <f t="shared" si="5"/>
        <v>6</v>
      </c>
      <c r="F47" s="112">
        <v>0.5</v>
      </c>
      <c r="G47" s="49">
        <v>0.5</v>
      </c>
      <c r="H47" s="49">
        <v>0.5</v>
      </c>
      <c r="I47" s="49">
        <v>0.5</v>
      </c>
      <c r="J47" s="49">
        <v>0.5</v>
      </c>
      <c r="K47" s="49">
        <v>0.5</v>
      </c>
      <c r="L47" s="49">
        <v>0.5</v>
      </c>
      <c r="M47" s="49">
        <v>0.5</v>
      </c>
      <c r="N47" s="49">
        <v>0.5</v>
      </c>
      <c r="O47" s="49">
        <v>0.5</v>
      </c>
      <c r="P47" s="49">
        <v>0.5</v>
      </c>
      <c r="Q47" s="33">
        <v>0.5</v>
      </c>
    </row>
    <row r="48" spans="1:25" ht="15.75" x14ac:dyDescent="0.25">
      <c r="A48" s="19" t="s">
        <v>68</v>
      </c>
      <c r="B48" s="77" t="s">
        <v>69</v>
      </c>
      <c r="C48" s="36">
        <v>13.6</v>
      </c>
      <c r="D48" s="78">
        <v>49.8</v>
      </c>
      <c r="E48" s="37">
        <f t="shared" si="5"/>
        <v>186.2</v>
      </c>
      <c r="F48" s="79">
        <v>9.6</v>
      </c>
      <c r="G48" s="39">
        <v>0</v>
      </c>
      <c r="H48" s="39">
        <v>2</v>
      </c>
      <c r="I48" s="39">
        <v>2</v>
      </c>
      <c r="J48" s="39">
        <v>8</v>
      </c>
      <c r="K48" s="39">
        <v>32.6</v>
      </c>
      <c r="L48" s="39">
        <v>34</v>
      </c>
      <c r="M48" s="39">
        <v>34</v>
      </c>
      <c r="N48" s="39">
        <v>34</v>
      </c>
      <c r="O48" s="39">
        <v>20</v>
      </c>
      <c r="P48" s="39">
        <v>5</v>
      </c>
      <c r="Q48" s="40">
        <v>5</v>
      </c>
    </row>
    <row r="49" spans="1:21" s="90" customFormat="1" ht="15.75" x14ac:dyDescent="0.25">
      <c r="A49" s="113" t="s">
        <v>70</v>
      </c>
      <c r="B49" s="95" t="s">
        <v>71</v>
      </c>
      <c r="C49" s="109">
        <f>C50+C51+C53</f>
        <v>3.5</v>
      </c>
      <c r="D49" s="17">
        <f>D50+D51+D53</f>
        <v>0</v>
      </c>
      <c r="E49" s="16">
        <f>E50+E51+E53</f>
        <v>27.5</v>
      </c>
      <c r="F49" s="64">
        <v>0</v>
      </c>
      <c r="G49" s="70">
        <v>0</v>
      </c>
      <c r="H49" s="70">
        <v>3</v>
      </c>
      <c r="I49" s="70">
        <v>2.5</v>
      </c>
      <c r="J49" s="70">
        <v>2</v>
      </c>
      <c r="K49" s="70">
        <v>2</v>
      </c>
      <c r="L49" s="70">
        <f t="shared" ref="L49:Q49" si="10">L50+L51+L53</f>
        <v>2</v>
      </c>
      <c r="M49" s="70">
        <f t="shared" si="10"/>
        <v>3</v>
      </c>
      <c r="N49" s="70">
        <f t="shared" si="10"/>
        <v>4</v>
      </c>
      <c r="O49" s="70">
        <f t="shared" si="10"/>
        <v>3</v>
      </c>
      <c r="P49" s="70">
        <f t="shared" si="10"/>
        <v>3</v>
      </c>
      <c r="Q49" s="70">
        <f t="shared" si="10"/>
        <v>3</v>
      </c>
      <c r="U49" s="1"/>
    </row>
    <row r="50" spans="1:21" ht="15.75" x14ac:dyDescent="0.25">
      <c r="A50" s="19" t="s">
        <v>72</v>
      </c>
      <c r="B50" s="96" t="s">
        <v>86</v>
      </c>
      <c r="C50" s="22">
        <v>3.5</v>
      </c>
      <c r="D50" s="73">
        <v>0</v>
      </c>
      <c r="E50" s="23">
        <v>27.5</v>
      </c>
      <c r="F50" s="24">
        <v>0</v>
      </c>
      <c r="G50" s="74">
        <v>0</v>
      </c>
      <c r="H50" s="74">
        <v>3</v>
      </c>
      <c r="I50" s="74">
        <v>2.5</v>
      </c>
      <c r="J50" s="74">
        <v>2</v>
      </c>
      <c r="K50" s="74">
        <v>2</v>
      </c>
      <c r="L50" s="74">
        <v>2</v>
      </c>
      <c r="M50" s="74">
        <v>3</v>
      </c>
      <c r="N50" s="74">
        <v>4</v>
      </c>
      <c r="O50" s="74">
        <v>3</v>
      </c>
      <c r="P50" s="74">
        <v>3</v>
      </c>
      <c r="Q50" s="92">
        <v>3</v>
      </c>
    </row>
    <row r="51" spans="1:21" ht="1.5" hidden="1" customHeight="1" thickBot="1" x14ac:dyDescent="0.3">
      <c r="A51" s="114" t="s">
        <v>93</v>
      </c>
      <c r="B51" s="97" t="s">
        <v>97</v>
      </c>
      <c r="C51" s="30"/>
      <c r="D51" s="98"/>
      <c r="E51" s="31">
        <v>0</v>
      </c>
      <c r="F51" s="115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7">
        <v>0</v>
      </c>
    </row>
    <row r="52" spans="1:21" ht="15.75" hidden="1" x14ac:dyDescent="0.25">
      <c r="A52" s="118" t="s">
        <v>73</v>
      </c>
      <c r="B52" s="119" t="s">
        <v>74</v>
      </c>
      <c r="C52" s="120"/>
      <c r="D52" s="121"/>
      <c r="E52" s="37"/>
      <c r="F52" s="87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3"/>
    </row>
    <row r="53" spans="1:21" ht="0.75" customHeight="1" thickBot="1" x14ac:dyDescent="0.3">
      <c r="A53" s="118" t="s">
        <v>94</v>
      </c>
      <c r="B53" s="119" t="s">
        <v>95</v>
      </c>
      <c r="C53" s="120"/>
      <c r="D53" s="121"/>
      <c r="E53" s="122">
        <f>F53+G53+H53+I53+J53+K53+L53+M53+N53+O53+P53+Q53</f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63">
        <v>0</v>
      </c>
    </row>
    <row r="54" spans="1:21" ht="16.5" thickBot="1" x14ac:dyDescent="0.3">
      <c r="A54" s="123" t="s">
        <v>75</v>
      </c>
      <c r="B54" s="124" t="s">
        <v>76</v>
      </c>
      <c r="C54" s="125">
        <v>23.5</v>
      </c>
      <c r="D54" s="126">
        <v>26.5</v>
      </c>
      <c r="E54" s="16">
        <f>SUM(F54:Q54)</f>
        <v>31</v>
      </c>
      <c r="F54" s="127">
        <v>2.4</v>
      </c>
      <c r="G54" s="17">
        <v>2.5</v>
      </c>
      <c r="H54" s="17">
        <v>2.5</v>
      </c>
      <c r="I54" s="17">
        <v>2.5</v>
      </c>
      <c r="J54" s="17">
        <v>2.6</v>
      </c>
      <c r="K54" s="17">
        <v>2.6</v>
      </c>
      <c r="L54" s="17">
        <v>2.6</v>
      </c>
      <c r="M54" s="17">
        <v>2.6</v>
      </c>
      <c r="N54" s="17">
        <v>2.6</v>
      </c>
      <c r="O54" s="17">
        <v>2.7</v>
      </c>
      <c r="P54" s="17">
        <v>2.7</v>
      </c>
      <c r="Q54" s="16">
        <v>2.7</v>
      </c>
    </row>
    <row r="55" spans="1:21" s="128" customFormat="1" ht="15.75" x14ac:dyDescent="0.25">
      <c r="A55" s="129" t="s">
        <v>77</v>
      </c>
      <c r="B55" s="130" t="s">
        <v>78</v>
      </c>
      <c r="C55" s="68">
        <v>10.8</v>
      </c>
      <c r="D55" s="69">
        <v>10.8</v>
      </c>
      <c r="E55" s="16">
        <f>F55+G55+H55+I55+J55+K55+L55+M55+N55+O55+P55+Q55</f>
        <v>228.6</v>
      </c>
      <c r="F55" s="131">
        <v>1.2</v>
      </c>
      <c r="G55" s="132">
        <v>1.2</v>
      </c>
      <c r="H55" s="132">
        <v>1.2</v>
      </c>
      <c r="I55" s="132">
        <v>25</v>
      </c>
      <c r="J55" s="132">
        <v>25</v>
      </c>
      <c r="K55" s="132">
        <v>25</v>
      </c>
      <c r="L55" s="132">
        <v>25</v>
      </c>
      <c r="M55" s="132">
        <v>25</v>
      </c>
      <c r="N55" s="132">
        <v>25</v>
      </c>
      <c r="O55" s="132">
        <v>25</v>
      </c>
      <c r="P55" s="132">
        <v>25</v>
      </c>
      <c r="Q55" s="133">
        <v>25</v>
      </c>
    </row>
    <row r="56" spans="1:21" s="128" customFormat="1" ht="3" customHeight="1" x14ac:dyDescent="0.25">
      <c r="A56" s="129"/>
      <c r="B56" s="130"/>
      <c r="C56" s="68"/>
      <c r="D56" s="82"/>
      <c r="E56" s="107"/>
      <c r="F56" s="109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1:21" s="134" customFormat="1" ht="17.25" customHeight="1" x14ac:dyDescent="0.2">
      <c r="A57" s="14" t="s">
        <v>79</v>
      </c>
      <c r="B57" s="135" t="s">
        <v>82</v>
      </c>
      <c r="C57" s="68">
        <f t="shared" ref="C57:Q57" si="11">C10-C21</f>
        <v>15.000000000000227</v>
      </c>
      <c r="D57" s="82">
        <f t="shared" si="11"/>
        <v>1.7000000000000455</v>
      </c>
      <c r="E57" s="83">
        <f t="shared" si="11"/>
        <v>7.1000000000008185</v>
      </c>
      <c r="F57" s="136">
        <f t="shared" si="11"/>
        <v>-28.499999999999972</v>
      </c>
      <c r="G57" s="85">
        <f t="shared" si="11"/>
        <v>-9.1999999999999602</v>
      </c>
      <c r="H57" s="85">
        <f t="shared" si="11"/>
        <v>-25.400000000000006</v>
      </c>
      <c r="I57" s="85">
        <f t="shared" si="11"/>
        <v>-17.599999999999994</v>
      </c>
      <c r="J57" s="85">
        <f t="shared" si="11"/>
        <v>2.1999999999999886</v>
      </c>
      <c r="K57" s="85">
        <f t="shared" si="11"/>
        <v>0</v>
      </c>
      <c r="L57" s="85">
        <f t="shared" si="11"/>
        <v>3.7999999999999545</v>
      </c>
      <c r="M57" s="85">
        <f t="shared" si="11"/>
        <v>9.7999999999999545</v>
      </c>
      <c r="N57" s="85">
        <f t="shared" si="11"/>
        <v>22.699999999999989</v>
      </c>
      <c r="O57" s="85">
        <f t="shared" si="11"/>
        <v>13.200000000000045</v>
      </c>
      <c r="P57" s="85">
        <f t="shared" si="11"/>
        <v>12.300000000000011</v>
      </c>
      <c r="Q57" s="137">
        <f t="shared" si="11"/>
        <v>23.800000000000011</v>
      </c>
    </row>
    <row r="58" spans="1:21" s="134" customFormat="1" ht="17.25" customHeight="1" x14ac:dyDescent="0.2">
      <c r="A58" s="14" t="s">
        <v>81</v>
      </c>
      <c r="B58" s="138" t="s">
        <v>80</v>
      </c>
      <c r="C58" s="68">
        <v>0</v>
      </c>
      <c r="D58" s="82">
        <v>0</v>
      </c>
      <c r="E58" s="83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  <c r="Q58" s="84">
        <v>0</v>
      </c>
    </row>
    <row r="59" spans="1:21" s="134" customFormat="1" ht="17.25" customHeight="1" x14ac:dyDescent="0.2">
      <c r="A59" s="14" t="s">
        <v>83</v>
      </c>
      <c r="B59" s="138" t="s">
        <v>88</v>
      </c>
      <c r="C59" s="68">
        <f>SUM(C57+C56)</f>
        <v>15.000000000000227</v>
      </c>
      <c r="D59" s="82">
        <f>SUM(D58+D57)</f>
        <v>1.7000000000000455</v>
      </c>
      <c r="E59" s="83">
        <f>F59+G59+H59+I59+J59+K59+L59+M59+N59+O59+P59+Q59</f>
        <v>7.1000000000000227</v>
      </c>
      <c r="F59" s="136">
        <f t="shared" ref="F59:Q59" si="12">SUM(F56,F57)</f>
        <v>-28.499999999999972</v>
      </c>
      <c r="G59" s="136">
        <f t="shared" si="12"/>
        <v>-9.1999999999999602</v>
      </c>
      <c r="H59" s="136">
        <f t="shared" si="12"/>
        <v>-25.400000000000006</v>
      </c>
      <c r="I59" s="136">
        <f t="shared" si="12"/>
        <v>-17.599999999999994</v>
      </c>
      <c r="J59" s="136">
        <f t="shared" si="12"/>
        <v>2.1999999999999886</v>
      </c>
      <c r="K59" s="136">
        <f t="shared" si="12"/>
        <v>0</v>
      </c>
      <c r="L59" s="136">
        <f t="shared" si="12"/>
        <v>3.7999999999999545</v>
      </c>
      <c r="M59" s="136">
        <f t="shared" si="12"/>
        <v>9.7999999999999545</v>
      </c>
      <c r="N59" s="136">
        <f t="shared" si="12"/>
        <v>22.699999999999989</v>
      </c>
      <c r="O59" s="136">
        <f t="shared" si="12"/>
        <v>13.200000000000045</v>
      </c>
      <c r="P59" s="136">
        <f t="shared" si="12"/>
        <v>12.300000000000011</v>
      </c>
      <c r="Q59" s="136">
        <f t="shared" si="12"/>
        <v>23.800000000000011</v>
      </c>
    </row>
    <row r="60" spans="1:21" s="134" customFormat="1" ht="15" customHeight="1" x14ac:dyDescent="0.2">
      <c r="A60" s="14" t="s">
        <v>87</v>
      </c>
      <c r="B60" s="139" t="s">
        <v>84</v>
      </c>
      <c r="C60" s="68">
        <v>3.3</v>
      </c>
      <c r="D60" s="69">
        <v>3.3</v>
      </c>
      <c r="E60" s="83">
        <v>0.3</v>
      </c>
      <c r="F60" s="140">
        <v>0</v>
      </c>
      <c r="G60" s="85">
        <v>0.3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  <c r="P60" s="85">
        <v>0</v>
      </c>
      <c r="Q60" s="137">
        <v>0</v>
      </c>
    </row>
    <row r="61" spans="1:21" s="90" customFormat="1" ht="63" customHeight="1" x14ac:dyDescent="0.25">
      <c r="A61" s="14" t="s">
        <v>89</v>
      </c>
      <c r="B61" s="141" t="s">
        <v>118</v>
      </c>
      <c r="C61" s="68"/>
      <c r="D61" s="68">
        <v>99.3</v>
      </c>
      <c r="E61" s="16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3"/>
    </row>
    <row r="62" spans="1:21" ht="26.25" customHeight="1" x14ac:dyDescent="0.3">
      <c r="A62" s="144"/>
      <c r="B62" s="145" t="s">
        <v>98</v>
      </c>
      <c r="C62" s="145"/>
      <c r="D62" s="145"/>
      <c r="E62" s="145"/>
      <c r="F62" s="145"/>
      <c r="G62" s="145"/>
      <c r="H62" s="146"/>
      <c r="I62" s="145" t="s">
        <v>120</v>
      </c>
      <c r="J62" s="147"/>
      <c r="K62" s="147"/>
      <c r="L62" s="147"/>
      <c r="M62" s="147"/>
      <c r="N62" s="147"/>
      <c r="O62" s="147"/>
      <c r="P62" s="147"/>
      <c r="Q62" s="147"/>
    </row>
    <row r="63" spans="1:21" ht="10.5" customHeight="1" x14ac:dyDescent="0.3">
      <c r="A63" s="144"/>
      <c r="B63" s="145"/>
      <c r="C63" s="145"/>
      <c r="D63" s="145"/>
      <c r="E63" s="145"/>
      <c r="F63" s="145"/>
      <c r="G63" s="145"/>
      <c r="H63" s="145"/>
      <c r="I63" s="148"/>
      <c r="J63" s="147"/>
      <c r="K63" s="147"/>
      <c r="L63" s="147"/>
      <c r="M63" s="147"/>
      <c r="N63" s="147"/>
      <c r="O63" s="147"/>
      <c r="P63" s="147"/>
      <c r="Q63" s="147"/>
    </row>
    <row r="64" spans="1:21" ht="20.25" x14ac:dyDescent="0.3">
      <c r="A64" s="144"/>
      <c r="B64" s="174"/>
      <c r="C64" s="175"/>
      <c r="D64" s="175"/>
      <c r="E64" s="175"/>
      <c r="F64" s="175"/>
      <c r="G64" s="175"/>
      <c r="I64" s="149"/>
      <c r="J64" s="144"/>
      <c r="K64" s="144"/>
      <c r="L64" s="144"/>
      <c r="M64" s="144"/>
      <c r="N64" s="144"/>
      <c r="O64" s="144"/>
      <c r="P64" s="144"/>
      <c r="Q64" s="144"/>
    </row>
    <row r="65" spans="1:17" ht="19.5" x14ac:dyDescent="0.35">
      <c r="A65" s="144"/>
      <c r="B65" s="150"/>
      <c r="C65" s="151"/>
      <c r="D65" s="151"/>
      <c r="E65" s="151"/>
      <c r="F65" s="150"/>
      <c r="G65" s="151"/>
      <c r="I65" s="149"/>
      <c r="J65" s="144"/>
      <c r="K65" s="144"/>
      <c r="L65" s="144"/>
      <c r="M65" s="144"/>
      <c r="N65" s="144"/>
      <c r="O65" s="144"/>
      <c r="P65" s="144"/>
      <c r="Q65" s="144"/>
    </row>
    <row r="66" spans="1:17" ht="15.75" x14ac:dyDescent="0.25">
      <c r="B66" s="152"/>
      <c r="C66" s="152"/>
      <c r="E66" s="153"/>
      <c r="F66" s="153"/>
      <c r="G66" s="153"/>
      <c r="H66" s="153"/>
      <c r="I66" s="153"/>
      <c r="K66" s="90"/>
    </row>
    <row r="67" spans="1:17" ht="15.75" x14ac:dyDescent="0.25">
      <c r="B67" s="152"/>
      <c r="C67" s="152"/>
      <c r="E67" s="153"/>
      <c r="F67" s="154"/>
      <c r="G67" s="153"/>
      <c r="H67" s="153"/>
      <c r="I67" s="153"/>
    </row>
    <row r="68" spans="1:17" ht="15.75" x14ac:dyDescent="0.25">
      <c r="B68" s="152"/>
      <c r="C68" s="155"/>
      <c r="E68" s="153"/>
      <c r="F68" s="153"/>
      <c r="G68" s="153"/>
      <c r="H68" s="153"/>
      <c r="I68" s="153"/>
      <c r="J68" s="152"/>
    </row>
    <row r="69" spans="1:17" ht="15.75" x14ac:dyDescent="0.25">
      <c r="B69" s="152"/>
      <c r="C69" s="152"/>
      <c r="E69" s="153"/>
      <c r="F69" s="153"/>
      <c r="G69" s="153"/>
      <c r="H69" s="153"/>
      <c r="I69" s="153"/>
    </row>
    <row r="70" spans="1:17" ht="15.75" x14ac:dyDescent="0.25">
      <c r="B70" s="152"/>
      <c r="C70" s="152"/>
      <c r="E70" s="156"/>
      <c r="F70" s="153"/>
      <c r="G70" s="153"/>
      <c r="H70" s="153"/>
      <c r="I70" s="153"/>
    </row>
    <row r="71" spans="1:17" ht="15.75" x14ac:dyDescent="0.25">
      <c r="B71" s="152"/>
      <c r="E71" s="156"/>
      <c r="F71" s="153"/>
      <c r="G71" s="153"/>
      <c r="H71" s="153"/>
      <c r="I71" s="153"/>
    </row>
    <row r="72" spans="1:17" ht="15.75" x14ac:dyDescent="0.25">
      <c r="B72" s="152"/>
      <c r="E72" s="153"/>
      <c r="F72" s="153"/>
      <c r="G72" s="153"/>
      <c r="H72" s="153"/>
      <c r="I72" s="153"/>
    </row>
    <row r="73" spans="1:17" x14ac:dyDescent="0.25">
      <c r="E73" s="153"/>
      <c r="F73" s="153"/>
      <c r="G73" s="153"/>
      <c r="H73" s="153"/>
      <c r="I73" s="153"/>
    </row>
    <row r="74" spans="1:17" x14ac:dyDescent="0.25">
      <c r="E74" s="153"/>
      <c r="F74" s="153"/>
      <c r="G74" s="156"/>
      <c r="H74" s="153"/>
      <c r="I74" s="153"/>
    </row>
    <row r="75" spans="1:17" x14ac:dyDescent="0.25">
      <c r="E75" s="153"/>
      <c r="F75" s="153"/>
      <c r="G75" s="153"/>
      <c r="H75" s="153"/>
      <c r="I75" s="153"/>
    </row>
    <row r="76" spans="1:17" x14ac:dyDescent="0.25">
      <c r="E76" s="153"/>
      <c r="F76" s="153"/>
      <c r="G76" s="153"/>
      <c r="H76" s="153"/>
      <c r="I76" s="153"/>
    </row>
    <row r="77" spans="1:17" x14ac:dyDescent="0.25">
      <c r="E77" s="153"/>
      <c r="F77" s="153"/>
      <c r="G77" s="153"/>
      <c r="H77" s="153"/>
      <c r="I77" s="153"/>
    </row>
    <row r="78" spans="1:17" x14ac:dyDescent="0.25">
      <c r="E78" s="153"/>
      <c r="F78" s="153"/>
      <c r="G78" s="153"/>
      <c r="H78" s="153"/>
      <c r="I78" s="153"/>
    </row>
    <row r="79" spans="1:17" x14ac:dyDescent="0.25">
      <c r="E79" s="153"/>
      <c r="F79" s="153"/>
      <c r="G79" s="153"/>
      <c r="H79" s="153"/>
      <c r="I79" s="153"/>
    </row>
    <row r="80" spans="1:17" x14ac:dyDescent="0.25">
      <c r="E80" s="153"/>
      <c r="F80" s="153"/>
      <c r="G80" s="153"/>
      <c r="H80" s="153"/>
      <c r="I80" s="153"/>
    </row>
    <row r="81" spans="5:9" x14ac:dyDescent="0.25">
      <c r="E81" s="153"/>
      <c r="F81" s="153"/>
      <c r="G81" s="153"/>
      <c r="H81" s="153"/>
      <c r="I81" s="153"/>
    </row>
    <row r="82" spans="5:9" x14ac:dyDescent="0.25">
      <c r="E82" s="153"/>
      <c r="F82" s="153"/>
      <c r="G82" s="153"/>
      <c r="H82" s="153"/>
      <c r="I82" s="153"/>
    </row>
    <row r="83" spans="5:9" x14ac:dyDescent="0.25">
      <c r="E83" s="153"/>
      <c r="F83" s="153"/>
      <c r="G83" s="153"/>
      <c r="H83" s="153"/>
      <c r="I83" s="153"/>
    </row>
    <row r="84" spans="5:9" x14ac:dyDescent="0.25">
      <c r="E84" s="153"/>
      <c r="F84" s="153"/>
      <c r="G84" s="153"/>
      <c r="H84" s="153"/>
      <c r="I84" s="153"/>
    </row>
    <row r="85" spans="5:9" x14ac:dyDescent="0.25">
      <c r="E85" s="153"/>
      <c r="F85" s="153"/>
      <c r="G85" s="153"/>
      <c r="H85" s="153"/>
      <c r="I85" s="153"/>
    </row>
    <row r="86" spans="5:9" x14ac:dyDescent="0.25">
      <c r="E86" s="153"/>
      <c r="F86" s="153"/>
      <c r="G86" s="153"/>
      <c r="H86" s="153"/>
      <c r="I86" s="153"/>
    </row>
    <row r="87" spans="5:9" x14ac:dyDescent="0.25">
      <c r="E87" s="153"/>
      <c r="F87" s="153"/>
      <c r="G87" s="153"/>
      <c r="H87" s="153"/>
      <c r="I87" s="153"/>
    </row>
    <row r="88" spans="5:9" x14ac:dyDescent="0.25">
      <c r="E88" s="153"/>
      <c r="F88" s="153"/>
      <c r="G88" s="153"/>
      <c r="H88" s="153"/>
      <c r="I88" s="153"/>
    </row>
    <row r="89" spans="5:9" x14ac:dyDescent="0.25">
      <c r="E89" s="153"/>
      <c r="F89" s="153"/>
      <c r="G89" s="153"/>
      <c r="H89" s="153"/>
      <c r="I89" s="153"/>
    </row>
    <row r="90" spans="5:9" x14ac:dyDescent="0.25">
      <c r="E90" s="153"/>
      <c r="F90" s="153"/>
      <c r="G90" s="153"/>
      <c r="H90" s="153"/>
      <c r="I90" s="153"/>
    </row>
    <row r="91" spans="5:9" x14ac:dyDescent="0.25">
      <c r="E91" s="153"/>
      <c r="F91" s="153"/>
      <c r="G91" s="153"/>
      <c r="H91" s="153"/>
      <c r="I91" s="153"/>
    </row>
    <row r="92" spans="5:9" s="153" customFormat="1" x14ac:dyDescent="0.25"/>
    <row r="93" spans="5:9" s="153" customFormat="1" x14ac:dyDescent="0.25"/>
    <row r="94" spans="5:9" s="153" customFormat="1" x14ac:dyDescent="0.25"/>
    <row r="95" spans="5:9" s="153" customFormat="1" x14ac:dyDescent="0.25"/>
    <row r="96" spans="5:9" s="153" customFormat="1" x14ac:dyDescent="0.25"/>
    <row r="97" s="153" customFormat="1" x14ac:dyDescent="0.25"/>
    <row r="98" s="153" customFormat="1" x14ac:dyDescent="0.25"/>
    <row r="99" s="153" customFormat="1" x14ac:dyDescent="0.25"/>
    <row r="100" s="153" customFormat="1" x14ac:dyDescent="0.25"/>
    <row r="101" s="153" customFormat="1" x14ac:dyDescent="0.25"/>
    <row r="102" s="153" customFormat="1" x14ac:dyDescent="0.25"/>
    <row r="103" s="153" customFormat="1" x14ac:dyDescent="0.25"/>
    <row r="104" s="153" customFormat="1" x14ac:dyDescent="0.25"/>
    <row r="105" s="153" customFormat="1" x14ac:dyDescent="0.25"/>
    <row r="106" s="153" customFormat="1" x14ac:dyDescent="0.25"/>
    <row r="107" s="153" customFormat="1" x14ac:dyDescent="0.25"/>
    <row r="108" s="153" customFormat="1" x14ac:dyDescent="0.25"/>
    <row r="109" s="153" customFormat="1" x14ac:dyDescent="0.25"/>
    <row r="110" s="153" customFormat="1" x14ac:dyDescent="0.25"/>
    <row r="111" s="153" customFormat="1" x14ac:dyDescent="0.25"/>
    <row r="112" s="153" customFormat="1" x14ac:dyDescent="0.25"/>
    <row r="113" s="153" customFormat="1" x14ac:dyDescent="0.25"/>
    <row r="114" s="153" customFormat="1" x14ac:dyDescent="0.25"/>
    <row r="115" s="153" customFormat="1" x14ac:dyDescent="0.25"/>
    <row r="116" s="153" customFormat="1" x14ac:dyDescent="0.25"/>
    <row r="117" s="153" customFormat="1" x14ac:dyDescent="0.25"/>
    <row r="118" s="153" customFormat="1" x14ac:dyDescent="0.25"/>
    <row r="119" s="153" customFormat="1" x14ac:dyDescent="0.25"/>
    <row r="120" s="153" customFormat="1" x14ac:dyDescent="0.25"/>
    <row r="121" s="153" customFormat="1" x14ac:dyDescent="0.25"/>
    <row r="122" s="153" customFormat="1" x14ac:dyDescent="0.25"/>
    <row r="123" s="153" customFormat="1" x14ac:dyDescent="0.25"/>
    <row r="124" s="153" customFormat="1" x14ac:dyDescent="0.25"/>
    <row r="125" s="153" customFormat="1" x14ac:dyDescent="0.25"/>
    <row r="126" s="153" customFormat="1" x14ac:dyDescent="0.25"/>
    <row r="127" s="153" customFormat="1" x14ac:dyDescent="0.25"/>
    <row r="128" s="153" customFormat="1" x14ac:dyDescent="0.25"/>
    <row r="129" s="153" customFormat="1" x14ac:dyDescent="0.25"/>
    <row r="130" s="153" customFormat="1" x14ac:dyDescent="0.25"/>
    <row r="131" s="153" customFormat="1" x14ac:dyDescent="0.25"/>
    <row r="132" s="153" customFormat="1" x14ac:dyDescent="0.25"/>
    <row r="133" s="153" customFormat="1" x14ac:dyDescent="0.25"/>
    <row r="134" s="153" customFormat="1" x14ac:dyDescent="0.25"/>
    <row r="135" s="153" customFormat="1" x14ac:dyDescent="0.25"/>
    <row r="136" s="153" customFormat="1" x14ac:dyDescent="0.25"/>
    <row r="137" s="153" customFormat="1" x14ac:dyDescent="0.25"/>
    <row r="138" s="153" customFormat="1" x14ac:dyDescent="0.25"/>
    <row r="139" s="153" customFormat="1" x14ac:dyDescent="0.25"/>
    <row r="140" s="153" customFormat="1" x14ac:dyDescent="0.25"/>
    <row r="141" s="153" customFormat="1" x14ac:dyDescent="0.25"/>
    <row r="142" s="153" customFormat="1" x14ac:dyDescent="0.25"/>
    <row r="143" s="153" customFormat="1" x14ac:dyDescent="0.25"/>
    <row r="144" s="153" customFormat="1" x14ac:dyDescent="0.25"/>
    <row r="145" s="153" customFormat="1" x14ac:dyDescent="0.25"/>
    <row r="146" s="153" customFormat="1" x14ac:dyDescent="0.25"/>
    <row r="147" s="153" customFormat="1" x14ac:dyDescent="0.25"/>
    <row r="148" s="153" customFormat="1" x14ac:dyDescent="0.25"/>
    <row r="149" s="153" customFormat="1" x14ac:dyDescent="0.25"/>
    <row r="150" s="153" customFormat="1" x14ac:dyDescent="0.25"/>
    <row r="151" s="153" customFormat="1" x14ac:dyDescent="0.25"/>
    <row r="152" s="153" customFormat="1" x14ac:dyDescent="0.25"/>
    <row r="153" s="153" customFormat="1" x14ac:dyDescent="0.25"/>
    <row r="154" s="153" customFormat="1" x14ac:dyDescent="0.25"/>
    <row r="155" s="153" customFormat="1" x14ac:dyDescent="0.25"/>
    <row r="156" s="153" customFormat="1" x14ac:dyDescent="0.25"/>
    <row r="157" s="153" customFormat="1" x14ac:dyDescent="0.25"/>
    <row r="158" s="153" customFormat="1" x14ac:dyDescent="0.25"/>
    <row r="159" s="153" customFormat="1" x14ac:dyDescent="0.25"/>
    <row r="160" s="153" customFormat="1" x14ac:dyDescent="0.25"/>
    <row r="161" s="153" customFormat="1" x14ac:dyDescent="0.25"/>
    <row r="162" s="153" customFormat="1" x14ac:dyDescent="0.25"/>
    <row r="163" s="153" customFormat="1" x14ac:dyDescent="0.25"/>
    <row r="164" s="153" customFormat="1" x14ac:dyDescent="0.25"/>
    <row r="165" s="153" customFormat="1" x14ac:dyDescent="0.25"/>
    <row r="166" s="153" customFormat="1" x14ac:dyDescent="0.25"/>
    <row r="167" s="153" customFormat="1" x14ac:dyDescent="0.25"/>
    <row r="168" s="153" customFormat="1" x14ac:dyDescent="0.25"/>
    <row r="169" s="153" customFormat="1" x14ac:dyDescent="0.25"/>
    <row r="170" s="153" customFormat="1" x14ac:dyDescent="0.25"/>
    <row r="171" s="153" customFormat="1" x14ac:dyDescent="0.25"/>
    <row r="172" s="153" customFormat="1" x14ac:dyDescent="0.25"/>
    <row r="173" s="153" customFormat="1" x14ac:dyDescent="0.25"/>
    <row r="174" s="153" customFormat="1" x14ac:dyDescent="0.25"/>
    <row r="175" s="153" customFormat="1" x14ac:dyDescent="0.25"/>
    <row r="176" s="153" customFormat="1" x14ac:dyDescent="0.25"/>
    <row r="177" s="153" customFormat="1" x14ac:dyDescent="0.25"/>
    <row r="178" s="153" customFormat="1" x14ac:dyDescent="0.25"/>
    <row r="179" s="153" customFormat="1" x14ac:dyDescent="0.25"/>
    <row r="180" s="153" customFormat="1" x14ac:dyDescent="0.25"/>
    <row r="181" s="153" customFormat="1" x14ac:dyDescent="0.25"/>
    <row r="182" s="153" customFormat="1" x14ac:dyDescent="0.25"/>
    <row r="183" s="153" customFormat="1" x14ac:dyDescent="0.25"/>
    <row r="184" s="153" customFormat="1" x14ac:dyDescent="0.25"/>
    <row r="185" s="153" customFormat="1" x14ac:dyDescent="0.25"/>
    <row r="186" s="153" customFormat="1" x14ac:dyDescent="0.25"/>
    <row r="187" s="153" customFormat="1" x14ac:dyDescent="0.25"/>
    <row r="188" s="153" customFormat="1" x14ac:dyDescent="0.25"/>
    <row r="189" s="153" customFormat="1" x14ac:dyDescent="0.25"/>
    <row r="190" s="153" customFormat="1" x14ac:dyDescent="0.25"/>
    <row r="191" s="153" customFormat="1" x14ac:dyDescent="0.25"/>
    <row r="192" s="153" customFormat="1" x14ac:dyDescent="0.25"/>
    <row r="193" s="153" customFormat="1" x14ac:dyDescent="0.25"/>
    <row r="194" s="153" customFormat="1" x14ac:dyDescent="0.25"/>
    <row r="195" s="153" customFormat="1" x14ac:dyDescent="0.25"/>
    <row r="196" s="153" customFormat="1" x14ac:dyDescent="0.25"/>
    <row r="197" s="153" customFormat="1" x14ac:dyDescent="0.25"/>
    <row r="198" s="153" customFormat="1" x14ac:dyDescent="0.25"/>
    <row r="199" s="153" customFormat="1" x14ac:dyDescent="0.25"/>
    <row r="200" s="153" customFormat="1" x14ac:dyDescent="0.25"/>
    <row r="201" s="153" customFormat="1" x14ac:dyDescent="0.25"/>
    <row r="202" s="153" customFormat="1" x14ac:dyDescent="0.25"/>
    <row r="203" s="153" customFormat="1" x14ac:dyDescent="0.25"/>
    <row r="204" s="153" customFormat="1" x14ac:dyDescent="0.25"/>
    <row r="205" s="153" customFormat="1" x14ac:dyDescent="0.25"/>
    <row r="206" s="153" customFormat="1" x14ac:dyDescent="0.25"/>
    <row r="207" s="153" customFormat="1" x14ac:dyDescent="0.25"/>
    <row r="208" s="153" customFormat="1" x14ac:dyDescent="0.25"/>
    <row r="209" s="153" customFormat="1" x14ac:dyDescent="0.25"/>
    <row r="210" s="153" customFormat="1" x14ac:dyDescent="0.25"/>
    <row r="211" s="153" customFormat="1" x14ac:dyDescent="0.25"/>
    <row r="212" s="153" customFormat="1" x14ac:dyDescent="0.25"/>
    <row r="213" s="153" customFormat="1" x14ac:dyDescent="0.25"/>
    <row r="214" s="153" customFormat="1" x14ac:dyDescent="0.25"/>
    <row r="215" s="153" customFormat="1" x14ac:dyDescent="0.25"/>
    <row r="216" s="153" customFormat="1" x14ac:dyDescent="0.25"/>
    <row r="217" s="153" customFormat="1" x14ac:dyDescent="0.25"/>
    <row r="218" s="153" customFormat="1" x14ac:dyDescent="0.25"/>
    <row r="219" s="153" customFormat="1" x14ac:dyDescent="0.25"/>
    <row r="220" s="153" customFormat="1" x14ac:dyDescent="0.25"/>
    <row r="221" s="153" customFormat="1" x14ac:dyDescent="0.25"/>
    <row r="222" s="153" customFormat="1" x14ac:dyDescent="0.25"/>
    <row r="223" s="153" customFormat="1" x14ac:dyDescent="0.25"/>
    <row r="224" s="153" customFormat="1" x14ac:dyDescent="0.25"/>
    <row r="225" s="153" customFormat="1" x14ac:dyDescent="0.25"/>
    <row r="226" s="153" customFormat="1" x14ac:dyDescent="0.25"/>
    <row r="227" s="153" customFormat="1" x14ac:dyDescent="0.25"/>
    <row r="228" s="153" customFormat="1" x14ac:dyDescent="0.25"/>
    <row r="229" s="153" customFormat="1" x14ac:dyDescent="0.25"/>
    <row r="230" s="153" customFormat="1" x14ac:dyDescent="0.25"/>
    <row r="231" s="153" customFormat="1" x14ac:dyDescent="0.25"/>
    <row r="232" s="153" customFormat="1" x14ac:dyDescent="0.25"/>
    <row r="233" s="153" customFormat="1" x14ac:dyDescent="0.25"/>
    <row r="234" s="153" customFormat="1" x14ac:dyDescent="0.25"/>
    <row r="235" s="153" customFormat="1" x14ac:dyDescent="0.25"/>
    <row r="236" s="153" customFormat="1" x14ac:dyDescent="0.25"/>
    <row r="237" s="153" customFormat="1" x14ac:dyDescent="0.25"/>
    <row r="238" s="153" customFormat="1" x14ac:dyDescent="0.25"/>
    <row r="239" s="153" customFormat="1" x14ac:dyDescent="0.25"/>
    <row r="240" s="153" customFormat="1" x14ac:dyDescent="0.25"/>
    <row r="241" s="153" customFormat="1" x14ac:dyDescent="0.25"/>
    <row r="242" s="153" customFormat="1" x14ac:dyDescent="0.25"/>
    <row r="243" s="153" customFormat="1" x14ac:dyDescent="0.25"/>
    <row r="244" s="153" customFormat="1" x14ac:dyDescent="0.25"/>
    <row r="245" s="153" customFormat="1" x14ac:dyDescent="0.25"/>
    <row r="246" s="153" customFormat="1" x14ac:dyDescent="0.25"/>
    <row r="247" s="153" customFormat="1" x14ac:dyDescent="0.25"/>
    <row r="248" s="153" customFormat="1" x14ac:dyDescent="0.25"/>
    <row r="249" s="153" customFormat="1" x14ac:dyDescent="0.25"/>
    <row r="250" s="153" customFormat="1" x14ac:dyDescent="0.25"/>
    <row r="251" s="153" customFormat="1" x14ac:dyDescent="0.25"/>
    <row r="252" s="153" customFormat="1" x14ac:dyDescent="0.25"/>
    <row r="253" s="153" customFormat="1" x14ac:dyDescent="0.25"/>
    <row r="254" s="153" customFormat="1" x14ac:dyDescent="0.25"/>
    <row r="255" s="153" customFormat="1" x14ac:dyDescent="0.25"/>
    <row r="256" s="153" customFormat="1" x14ac:dyDescent="0.25"/>
    <row r="257" s="153" customFormat="1" x14ac:dyDescent="0.25"/>
    <row r="258" s="153" customFormat="1" x14ac:dyDescent="0.25"/>
    <row r="259" s="153" customFormat="1" x14ac:dyDescent="0.25"/>
    <row r="260" s="153" customFormat="1" x14ac:dyDescent="0.25"/>
    <row r="261" s="153" customFormat="1" x14ac:dyDescent="0.25"/>
    <row r="262" s="153" customFormat="1" x14ac:dyDescent="0.25"/>
    <row r="263" s="153" customFormat="1" x14ac:dyDescent="0.25"/>
    <row r="264" s="153" customFormat="1" x14ac:dyDescent="0.25"/>
    <row r="265" s="153" customFormat="1" x14ac:dyDescent="0.25"/>
    <row r="266" s="153" customFormat="1" x14ac:dyDescent="0.25"/>
    <row r="267" s="153" customFormat="1" x14ac:dyDescent="0.25"/>
    <row r="268" s="153" customFormat="1" x14ac:dyDescent="0.25"/>
    <row r="269" s="153" customFormat="1" x14ac:dyDescent="0.25"/>
    <row r="270" s="153" customFormat="1" x14ac:dyDescent="0.25"/>
    <row r="271" s="153" customFormat="1" x14ac:dyDescent="0.25"/>
    <row r="272" s="153" customFormat="1" x14ac:dyDescent="0.25"/>
    <row r="273" s="153" customFormat="1" x14ac:dyDescent="0.25"/>
    <row r="274" s="153" customFormat="1" x14ac:dyDescent="0.25"/>
    <row r="275" s="153" customFormat="1" x14ac:dyDescent="0.25"/>
    <row r="276" s="153" customFormat="1" x14ac:dyDescent="0.25"/>
    <row r="277" s="153" customFormat="1" x14ac:dyDescent="0.25"/>
    <row r="278" s="153" customFormat="1" x14ac:dyDescent="0.25"/>
    <row r="279" s="153" customFormat="1" x14ac:dyDescent="0.25"/>
    <row r="280" s="153" customFormat="1" x14ac:dyDescent="0.25"/>
    <row r="281" s="153" customFormat="1" x14ac:dyDescent="0.25"/>
    <row r="282" s="153" customFormat="1" x14ac:dyDescent="0.25"/>
    <row r="283" s="153" customFormat="1" x14ac:dyDescent="0.25"/>
    <row r="284" s="153" customFormat="1" x14ac:dyDescent="0.25"/>
    <row r="285" s="153" customFormat="1" x14ac:dyDescent="0.25"/>
    <row r="286" s="153" customFormat="1" x14ac:dyDescent="0.25"/>
    <row r="287" s="153" customFormat="1" x14ac:dyDescent="0.25"/>
    <row r="288" s="153" customFormat="1" x14ac:dyDescent="0.25"/>
    <row r="289" s="153" customFormat="1" x14ac:dyDescent="0.25"/>
    <row r="290" s="153" customFormat="1" x14ac:dyDescent="0.25"/>
    <row r="291" s="153" customFormat="1" x14ac:dyDescent="0.25"/>
    <row r="292" s="153" customFormat="1" x14ac:dyDescent="0.25"/>
    <row r="293" s="153" customFormat="1" x14ac:dyDescent="0.25"/>
    <row r="294" s="153" customFormat="1" x14ac:dyDescent="0.25"/>
  </sheetData>
  <mergeCells count="8">
    <mergeCell ref="B64:G64"/>
    <mergeCell ref="A6:Q6"/>
    <mergeCell ref="A8:A9"/>
    <mergeCell ref="B8:B9"/>
    <mergeCell ref="C8:C9"/>
    <mergeCell ref="D8:D9"/>
    <mergeCell ref="E8:E9"/>
    <mergeCell ref="F8:Q8"/>
  </mergeCells>
  <pageMargins left="0.31496062992125984" right="0.23622047244094491" top="0.27559055118110237" bottom="0.31496062992125984" header="0.19685039370078741" footer="0.19685039370078741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7" workbookViewId="0">
      <selection activeCell="F5" sqref="F5"/>
    </sheetView>
  </sheetViews>
  <sheetFormatPr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фін план КР 2017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2201117TY</dc:creator>
  <cp:lastModifiedBy>Admin</cp:lastModifiedBy>
  <cp:lastPrinted>2023-04-06T14:01:06Z</cp:lastPrinted>
  <dcterms:created xsi:type="dcterms:W3CDTF">2006-09-27T23:33:49Z</dcterms:created>
  <dcterms:modified xsi:type="dcterms:W3CDTF">2023-04-17T11:45:14Z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121f24d1638a4c52afa2e051480e4b3f</vt:lpwstr>
  </property>
</Properties>
</file>